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gencebio.sharepoint.com/teams/Confrencedepressejuil-2021/Documents partages/General/"/>
    </mc:Choice>
  </mc:AlternateContent>
  <xr:revisionPtr revIDLastSave="211" documentId="8_{792D2B17-534F-48F0-8816-65DFEB5A4290}" xr6:coauthVersionLast="47" xr6:coauthVersionMax="47" xr10:uidLastSave="{546668D7-6332-4DBE-9F71-12CF5AFED371}"/>
  <bookViews>
    <workbookView xWindow="-110" yWindow="-110" windowWidth="19420" windowHeight="10420" tabRatio="842" xr2:uid="{5DCBA676-385F-0647-BBEB-EC38779182E5}"/>
  </bookViews>
  <sheets>
    <sheet name="INDEX" sheetId="14" r:id="rId1"/>
    <sheet name="Marché 1-1 GLOBAL" sheetId="22" r:id="rId2"/>
    <sheet name="Marché Inflation" sheetId="26" r:id="rId3"/>
    <sheet name="Marché circuits" sheetId="1" r:id="rId4"/>
    <sheet name="Marché produits 1-4" sheetId="2" state="hidden" r:id="rId5"/>
    <sheet name="Marché Evolution offre" sheetId="3" state="hidden" r:id="rId6"/>
    <sheet name="Marché 1-2 circuits tab" sheetId="9" r:id="rId7"/>
    <sheet name="Marché 1-3 circuits répart" sheetId="27" r:id="rId8"/>
    <sheet name="Marché 1-4 Circuits-Produits" sheetId="19" r:id="rId9"/>
    <sheet name="Marché imports - Export 1-7" sheetId="5" r:id="rId10"/>
    <sheet name="Production 2-1 KPI" sheetId="6" r:id="rId11"/>
    <sheet name="Production 2-3 Evolution" sheetId="7" r:id="rId12"/>
    <sheet name="Production 2-4 synthèse PV" sheetId="15" r:id="rId13"/>
    <sheet name="Production 2-5 synthèse PA" sheetId="17" r:id="rId14"/>
    <sheet name="Production 2-8 Régions" sheetId="16" r:id="rId15"/>
    <sheet name="Production 2-9 Evol % SAU" sheetId="29" r:id="rId16"/>
    <sheet name="Production 2-9 Palmares dept" sheetId="18" state="hidden" r:id="rId17"/>
    <sheet name="Production Carte 2-10" sheetId="10" state="hidden" r:id="rId18"/>
    <sheet name="Internat. 3-1 fermes bio" sheetId="24" r:id="rId19"/>
    <sheet name="Internat. 3-2 surfaces" sheetId="25" r:id="rId20"/>
    <sheet name="Internat. 3-3 surfaces et part " sheetId="30" r:id="rId21"/>
    <sheet name="Internat. 3-4 Evol surfaces UE" sheetId="23" r:id="rId22"/>
    <sheet name="Internat. 3-5 Marché et part" sheetId="32" r:id="rId23"/>
    <sheet name="Internat. 3-6 Marchés évol" sheetId="8" r:id="rId24"/>
    <sheet name="Internat. 3-7 Marchés parts" sheetId="21" r:id="rId25"/>
    <sheet name="Viti_4-1_circuits" sheetId="33" r:id="rId26"/>
    <sheet name="Viti_4-2_carte" sheetId="31" r:id="rId27"/>
  </sheets>
  <definedNames>
    <definedName name="annee" localSheetId="15">OFFSET(#REF!,1,0,COUNTA(#REF!)-1,1)</definedName>
    <definedName name="annee">OFFSET(#REF!,1,0,COUNTA(#REF!)-1,1)</definedName>
    <definedName name="codeona">#REF!</definedName>
    <definedName name="const_masque">TRUE</definedName>
    <definedName name="depart">#REF!</definedName>
    <definedName name="export_liste_dept">OFFSET(#REF!,MATCH(#REF!,#REF!,0)-1,0,COUNTIF(#REF!,#REF!),1)</definedName>
    <definedName name="fdg">#REF!</definedName>
    <definedName name="fil">#REF!</definedName>
    <definedName name="filiere">#REF!</definedName>
    <definedName name="filiere2">#REF!</definedName>
    <definedName name="fils">#REF!</definedName>
    <definedName name="import_pdt1" localSheetId="9">#REF!</definedName>
    <definedName name="import_pdt1">#REF!</definedName>
    <definedName name="import_pdt2" localSheetId="9">#REF!</definedName>
    <definedName name="import_pdt2">#REF!</definedName>
    <definedName name="import_pdt3" localSheetId="9">#REF!</definedName>
    <definedName name="import_pdt3">#REF!</definedName>
    <definedName name="index_geo">#REF!</definedName>
    <definedName name="list_code_PA">OFFSET(#REF!,MATCH(#REF!,#REF!,0)-1,2,COUNTIF(#REF!,#REF!),1)</definedName>
    <definedName name="list_code_PV">OFFSET(#REF!,MATCH(#REF!,#REF!,0)-1,2,COUNTIF(#REF!,#REF!),1)</definedName>
    <definedName name="list_groupe">OFFSET(#REF!,MATCH("groupe PV",#REF!,0)-1,-3,COUNTIF(#REF!,"groupe PV"),1)</definedName>
    <definedName name="liste_1_groupe_PA" localSheetId="15">#REF!</definedName>
    <definedName name="liste_1_groupe_PA">OFFSET(#REF!,MATCH("groupe PA",#REF!,0)-1,-3,COUNTIF(#REF!,"groupe PA"),1)</definedName>
    <definedName name="liste_1_groupe_PV" localSheetId="15">#REF!</definedName>
    <definedName name="liste_1_groupe_PV">OFFSET(#REF!,MATCH("groupe PV",#REF!,0)-1,-3,COUNTIF(#REF!,"groupe PV"),1)</definedName>
    <definedName name="liste_2_code_PA">OFFSET(#REF!,MATCH(#REF!,#REF!,0)-1,2,COUNTIF(#REF!,#REF!),1)</definedName>
    <definedName name="liste_2_code_PV">OFFSET(#REF!,MATCH(#REF!,#REF!,0)-1,2,COUNTIF(#REF!,#REF!),1)</definedName>
    <definedName name="liste_2_geo">OFFSET(#REF!,MATCH(#REF!,#REF!,0),0,COUNTIF(#REF!,#REF!))</definedName>
    <definedName name="liste_activite_princ_prep" localSheetId="11">#REF!,#REF!,#REF!</definedName>
    <definedName name="liste_activite_princ_prep">#REF!,#REF!,#REF!</definedName>
    <definedName name="liste_geo_1">#REF!</definedName>
    <definedName name="liste_geo_2">OFFSET(#REF!,MATCH(#REF!,#REF!,0)-1,0,COUNTIF(#REF!,#REF!),1)</definedName>
    <definedName name="liste_groupe_PA">OFFSET(#REF!,MATCH("groupe PA",#REF!,0)-1,-3,COUNTIF(#REF!,"groupe PA"),1)</definedName>
    <definedName name="liste_groupe_pa_export">#REF!,#REF!,#REF!</definedName>
    <definedName name="liste_groupe_PV">OFFSET(#REF!,MATCH("groupe PV",#REF!,0)-1,-3,COUNTIF(#REF!,"groupe PV"),1)</definedName>
    <definedName name="liste_groupe_pv_export">#REF!,#REF!,#REF!</definedName>
    <definedName name="liste_pa">#REF!</definedName>
    <definedName name="liste_regions">#REF!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b_especes">#REF!</definedName>
    <definedName name="Nb_exploit">#REF!</definedName>
    <definedName name="NielsenIQ_Data">'Marché Evolution offre'!$X$8:$AA$17</definedName>
    <definedName name="NielsenIQ_isight">'Marché Evolution offre'!$A$1:$AG$42</definedName>
    <definedName name="OC">#REF!</definedName>
    <definedName name="ori_pdt1_1" localSheetId="9">#REF!</definedName>
    <definedName name="ori_pdt1_1" localSheetId="11">#REF!</definedName>
    <definedName name="ori_pdt1_1">#REF!</definedName>
    <definedName name="ori_pdt1_2" localSheetId="9">#REF!</definedName>
    <definedName name="ori_pdt1_2">#REF!</definedName>
    <definedName name="ori_pdt1_3" localSheetId="9">#REF!</definedName>
    <definedName name="ori_pdt1_3">#REF!</definedName>
    <definedName name="ori_pdt2_1">#REF!</definedName>
    <definedName name="ori_pdt2_2">#REF!</definedName>
    <definedName name="ori_pdt2_3">#REF!</definedName>
    <definedName name="ori_pdt3_1">#REF!</definedName>
    <definedName name="ori_pdt3_2">#REF!</definedName>
    <definedName name="ori_pdt3_3">#REF!</definedName>
    <definedName name="PA01_Annee">#REF!</definedName>
    <definedName name="PA03_Région">#REF!</definedName>
    <definedName name="PA04_N°_Depart">#REF!</definedName>
    <definedName name="PA06_Code_ONAB">#REF!</definedName>
    <definedName name="PA09_Nb_tetes">#REF!</definedName>
    <definedName name="PA15_Groupe1_2lettres">#REF!</definedName>
    <definedName name="PAannee">#REF!</definedName>
    <definedName name="PAcodeOna">#REF!</definedName>
    <definedName name="PAdepart">#REF!</definedName>
    <definedName name="PALitresLait">#REF!</definedName>
    <definedName name="PAnbExploit">#REF!</definedName>
    <definedName name="PANbExploitAB">#REF!</definedName>
    <definedName name="PANbExploitCOnv">#REF!</definedName>
    <definedName name="PAnbRuches">#REF!</definedName>
    <definedName name="PAnbTete">#REF!</definedName>
    <definedName name="PAPiecesOeufs">#REF!</definedName>
    <definedName name="PAregion">#REF!</definedName>
    <definedName name="PATetesConversion">#REF!</definedName>
    <definedName name="PATetesConversionSimult">#REF!</definedName>
    <definedName name="pdt1_" localSheetId="9">#REF!</definedName>
    <definedName name="pdt1_" localSheetId="11">#REF!</definedName>
    <definedName name="pdt1_">#REF!</definedName>
    <definedName name="pdt2_" localSheetId="9">#REF!</definedName>
    <definedName name="pdt2_">#REF!</definedName>
    <definedName name="pdt3_" localSheetId="9">#REF!</definedName>
    <definedName name="pdt3_">#REF!</definedName>
    <definedName name="pv_echelle_geo">#REF!</definedName>
    <definedName name="pv_zone_geo">OFFSET(#REF!,0,0,COUNTA(#REF!)-1,1)</definedName>
    <definedName name="PV01_Annee">#REF!</definedName>
    <definedName name="PV03_Region">#REF!</definedName>
    <definedName name="PV04_N°_Depart">#REF!</definedName>
    <definedName name="PV08_Conventionnel_ha">#REF!</definedName>
    <definedName name="PV09_AB_ha">#REF!</definedName>
    <definedName name="PV09bis_ABetC">#REF!</definedName>
    <definedName name="PV09ter_TotalC">#REF!</definedName>
    <definedName name="PV10_C1_ha">#REF!</definedName>
    <definedName name="PV11_C2_ha">#REF!</definedName>
    <definedName name="PV12_C3_ha">#REF!</definedName>
    <definedName name="PV14_Groupe1_2Lettres">#REF!</definedName>
    <definedName name="PV15_Groupe2_3Lettres">#REF!</definedName>
    <definedName name="ref_onab_code">#REF!</definedName>
    <definedName name="region">#REF!</definedName>
    <definedName name="Région">#REF!</definedName>
    <definedName name="Région_2009">#REF!</definedName>
    <definedName name="secret_stat" localSheetId="15">#REF!</definedName>
    <definedName name="secret_stat">#REF!</definedName>
    <definedName name="sel_annee" localSheetId="15">OFFSET(#REF!,1,0,COUNTA(#REF!)-1,1)</definedName>
    <definedName name="sel_annee">OFFSET(#REF!,1,0,COUNTA(#REF!)-1,1)</definedName>
    <definedName name="sel_dept">OFFSET(#REF!,MATCH(#REF!,#REF!,0),-2,COUNTIF(#REF!,#REF!),1)</definedName>
    <definedName name="sel_dept_id">OFFSET(#REF!,MATCH(#REF!,#REF!,0),-3,COUNTIF(#REF!,#REF!),1)</definedName>
    <definedName name="sel_geo" localSheetId="15">OFFSET(#REF!,1,0,COUNTA(#REF!)-1,1)</definedName>
    <definedName name="sel_geo">#REF!</definedName>
    <definedName name="sel_PA">#REF!</definedName>
    <definedName name="sel_PV">#REF!</definedName>
    <definedName name="sel_PV_PA">#REF!</definedName>
    <definedName name="sel_ss" localSheetId="15">#REF!</definedName>
    <definedName name="sel_ss">#REF!</definedName>
    <definedName name="SurfAB">#REF!</definedName>
    <definedName name="Surface">#REF!</definedName>
    <definedName name="Surface_2009">#REF!</definedName>
    <definedName name="SurfBio">#REF!</definedName>
    <definedName name="SurfC1">#REF!</definedName>
    <definedName name="SurfC2">#REF!</definedName>
    <definedName name="SurfC3">#REF!</definedName>
    <definedName name="SurfConv">#REF!</definedName>
    <definedName name="SurfConve">#REF!</definedName>
    <definedName name="surfconve2">#REF!</definedName>
    <definedName name="tbl_especes_pv">#REF!,INDIRECT("pv_fiche!$B$31:$M$"&amp;40+Nb_especes),#REF!</definedName>
    <definedName name="typoexpl">#REF!</definedName>
    <definedName name="zfzef">#REF!</definedName>
    <definedName name="_xlnm.Print_Area" localSheetId="0">INDEX!$A$1:$U$40</definedName>
    <definedName name="_xlnm.Print_Area" localSheetId="6">'Marché 1-2 circuits tab'!$A$1:$K$1</definedName>
    <definedName name="_xlnm.Print_Area" localSheetId="5">'Marché Evolution offre'!$A$1:$AG$42</definedName>
    <definedName name="Zone_geo">IF(LEFT(#REF!,1)="R",#REF!,#REF!)</definedName>
    <definedName name="Zone_geo_pa">IF(LEFT(#REF!,1)="R",#REF!,#REF!)</definedName>
    <definedName name="Zone_geo_pv">IF(LEFT(#REF!,1)="R",#REF!,#REF!)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7" i="22" l="1"/>
  <c r="D70" i="22" l="1"/>
  <c r="N5" i="1"/>
  <c r="O5" i="1"/>
  <c r="P5" i="1"/>
  <c r="Q5" i="1"/>
  <c r="N6" i="1"/>
  <c r="O6" i="1"/>
  <c r="P6" i="1"/>
  <c r="Q6" i="1"/>
  <c r="N7" i="1"/>
  <c r="O7" i="1"/>
  <c r="P7" i="1"/>
  <c r="Q7" i="1"/>
  <c r="N8" i="1"/>
  <c r="O8" i="1"/>
  <c r="P8" i="1"/>
  <c r="Q8" i="1"/>
  <c r="N9" i="1"/>
  <c r="O9" i="1"/>
  <c r="P9" i="1"/>
  <c r="Q9" i="1"/>
  <c r="N10" i="1"/>
  <c r="O10" i="1"/>
  <c r="P10" i="1"/>
  <c r="Q10" i="1"/>
  <c r="N19" i="1"/>
  <c r="O19" i="1"/>
  <c r="P19" i="1"/>
  <c r="Q19" i="1"/>
  <c r="J12" i="6"/>
  <c r="J11" i="6"/>
  <c r="J10" i="6"/>
  <c r="J9" i="6"/>
  <c r="J8" i="6"/>
  <c r="J6" i="6"/>
  <c r="J5" i="6"/>
  <c r="D31" i="22"/>
  <c r="D69" i="22"/>
  <c r="D68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C56" i="22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20" i="22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44" i="22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32" i="22"/>
  <c r="C9" i="22"/>
  <c r="C10" i="22" s="1"/>
  <c r="C11" i="22" s="1"/>
  <c r="C12" i="22" s="1"/>
  <c r="C13" i="22" s="1"/>
  <c r="C14" i="22" s="1"/>
  <c r="C15" i="22" s="1"/>
  <c r="C16" i="22" s="1"/>
  <c r="C17" i="22" s="1"/>
  <c r="C18" i="22" s="1"/>
  <c r="C19" i="22" s="1"/>
  <c r="C8" i="22"/>
  <c r="D7" i="6"/>
  <c r="E7" i="6"/>
  <c r="F7" i="6"/>
  <c r="G7" i="6"/>
  <c r="H7" i="6"/>
  <c r="I7" i="6"/>
  <c r="J7" i="6" l="1"/>
  <c r="C33" i="22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B16" i="24"/>
  <c r="W5" i="23"/>
  <c r="V15" i="1" l="1"/>
  <c r="W15" i="1"/>
  <c r="X15" i="1"/>
  <c r="Y15" i="1"/>
  <c r="V16" i="1"/>
  <c r="W16" i="1"/>
  <c r="X16" i="1"/>
  <c r="Y16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13" i="1"/>
  <c r="P13" i="1"/>
  <c r="O13" i="1"/>
  <c r="N13" i="1"/>
  <c r="Q12" i="1"/>
  <c r="P12" i="1"/>
  <c r="O12" i="1"/>
  <c r="N12" i="1"/>
  <c r="Q11" i="1"/>
  <c r="P11" i="1"/>
  <c r="O11" i="1"/>
  <c r="N11" i="1"/>
  <c r="J18" i="1"/>
  <c r="J19" i="1"/>
  <c r="I19" i="1"/>
  <c r="I18" i="1"/>
  <c r="H13" i="6"/>
  <c r="I15" i="6"/>
  <c r="Z16" i="1" l="1"/>
  <c r="K19" i="1"/>
  <c r="F16" i="6" l="1"/>
  <c r="H16" i="6"/>
  <c r="I16" i="6" s="1"/>
  <c r="I14" i="6" s="1"/>
  <c r="G14" i="6"/>
  <c r="E16" i="6"/>
  <c r="D14" i="6"/>
  <c r="J16" i="1"/>
  <c r="J17" i="1"/>
  <c r="I7" i="1"/>
  <c r="I8" i="1"/>
  <c r="I9" i="1"/>
  <c r="I10" i="1"/>
  <c r="I11" i="1"/>
  <c r="I12" i="1"/>
  <c r="I13" i="1"/>
  <c r="I14" i="1"/>
  <c r="I15" i="1"/>
  <c r="I16" i="1"/>
  <c r="I17" i="1"/>
  <c r="V5" i="1"/>
  <c r="W5" i="1"/>
  <c r="X5" i="1"/>
  <c r="Y5" i="1"/>
  <c r="V6" i="1"/>
  <c r="W6" i="1"/>
  <c r="X6" i="1"/>
  <c r="Y6" i="1"/>
  <c r="V7" i="1"/>
  <c r="W7" i="1"/>
  <c r="X7" i="1"/>
  <c r="Y7" i="1"/>
  <c r="V8" i="1"/>
  <c r="W8" i="1"/>
  <c r="X8" i="1"/>
  <c r="Y8" i="1"/>
  <c r="V9" i="1"/>
  <c r="W9" i="1"/>
  <c r="X9" i="1"/>
  <c r="Y9" i="1"/>
  <c r="Y14" i="1"/>
  <c r="X14" i="1"/>
  <c r="W14" i="1"/>
  <c r="V14" i="1"/>
  <c r="Y13" i="1"/>
  <c r="X13" i="1"/>
  <c r="W13" i="1"/>
  <c r="V13" i="1"/>
  <c r="Y12" i="1"/>
  <c r="X12" i="1"/>
  <c r="W12" i="1"/>
  <c r="V12" i="1"/>
  <c r="Y11" i="1"/>
  <c r="X11" i="1"/>
  <c r="W11" i="1"/>
  <c r="V11" i="1"/>
  <c r="Y10" i="1"/>
  <c r="X10" i="1"/>
  <c r="W10" i="1"/>
  <c r="V10" i="1"/>
  <c r="Z5" i="1" l="1"/>
  <c r="F14" i="6"/>
  <c r="E14" i="6"/>
  <c r="H14" i="6"/>
  <c r="K18" i="1"/>
  <c r="Z15" i="1"/>
  <c r="Z8" i="1"/>
  <c r="Z11" i="1"/>
  <c r="K17" i="1"/>
  <c r="Z6" i="1"/>
  <c r="Z12" i="1"/>
  <c r="K16" i="1"/>
  <c r="Z10" i="1"/>
  <c r="Z14" i="1"/>
  <c r="Z7" i="1"/>
  <c r="Z13" i="1"/>
  <c r="Z9" i="1"/>
</calcChain>
</file>

<file path=xl/sharedStrings.xml><?xml version="1.0" encoding="utf-8"?>
<sst xmlns="http://schemas.openxmlformats.org/spreadsheetml/2006/main" count="2237" uniqueCount="680">
  <si>
    <t>Evolution de la consommation alimentaire des Français</t>
  </si>
  <si>
    <t>Calcul de l'effet prix (inflation) et de l'effet volume de la croissance</t>
  </si>
  <si>
    <t>Evolution du poids des circuits dans le marché bio (yc achats de la RHD)</t>
  </si>
  <si>
    <t xml:space="preserve">Croissance annuelle du marché bio par circuit </t>
  </si>
  <si>
    <t>Répartition des ventes bio par circuit de distribution</t>
  </si>
  <si>
    <t>Parts de marché des différents circuits de distributions et évolutions depuis 2021</t>
  </si>
  <si>
    <t>Ventes des produits alimentaires bio au stade de détail en fonction des circuits de distribution</t>
  </si>
  <si>
    <t>Taux d'approvisionnement selon l'origine des groupes de produits bio en 2021</t>
  </si>
  <si>
    <t>Valeur des exportations et destination selon des groupes de produits bio en 2021</t>
  </si>
  <si>
    <t>Principaux indicateurs de l'évolution de la production bio entre 2005 et 2021</t>
  </si>
  <si>
    <t>Evolution des surfaces, des fermes et des entreprises engagées en bio</t>
  </si>
  <si>
    <t>Synthèse des données relatives aux productions végétales</t>
  </si>
  <si>
    <t>Synthèse des données relatives aux productions animales</t>
  </si>
  <si>
    <t xml:space="preserve">Synthèse régionale des surfaces et opérateurs engagés en bio </t>
  </si>
  <si>
    <t xml:space="preserve">Evolution des surfaces bio et en conversion dans les principaux pays européens </t>
  </si>
  <si>
    <t>Nous contacter :</t>
  </si>
  <si>
    <t>observatoire@agencebio.org</t>
  </si>
  <si>
    <t>Evolution de la consommatoin alimentaire des Français HORS INFLATION</t>
  </si>
  <si>
    <t>Source : INSEE, série CVS-CJO chainées au prix de l'année précédente</t>
  </si>
  <si>
    <t>Période</t>
  </si>
  <si>
    <t>Consommation mensuelle des ménages Alimentaire hors tabac
Volumes aux prix de l'année précédente</t>
  </si>
  <si>
    <t>Cumul annuel</t>
  </si>
  <si>
    <t>Evolution annuelle glissant</t>
  </si>
  <si>
    <t>Source : INSEE, série CVS-CJO</t>
  </si>
  <si>
    <t>Inflation et croissance en volume</t>
  </si>
  <si>
    <t>Détail de l'inflation par circuits</t>
  </si>
  <si>
    <t>Inflation 2022</t>
  </si>
  <si>
    <t>Inflation en décembre 2023</t>
  </si>
  <si>
    <t>BIO</t>
  </si>
  <si>
    <t>Global</t>
  </si>
  <si>
    <t>moyenne annuelle</t>
  </si>
  <si>
    <r>
      <t>en année glissante</t>
    </r>
    <r>
      <rPr>
        <b/>
        <sz val="10"/>
        <color theme="1"/>
        <rFont val="Calibri Light"/>
        <family val="2"/>
      </rPr>
      <t> </t>
    </r>
  </si>
  <si>
    <t>Marché aux prix de l'année précédente</t>
  </si>
  <si>
    <t>IPC Alimentaire &amp; boissons</t>
  </si>
  <si>
    <t>INSEE</t>
  </si>
  <si>
    <t>Marché (euros courants)</t>
  </si>
  <si>
    <t>GMS PGC-FLS NON BIO</t>
  </si>
  <si>
    <t>Evolution totale</t>
  </si>
  <si>
    <t>GMS PGC-FLS BIO</t>
  </si>
  <si>
    <t>GSS inflation</t>
  </si>
  <si>
    <t>Inflation alimentation*</t>
  </si>
  <si>
    <t>Part de l'alimentation biologique</t>
  </si>
  <si>
    <t>*INSEE, moyenne annuelle des variations de l'IPC</t>
  </si>
  <si>
    <t>Evolution du marché alimentaire bio entre 2010 et 2021 par circuit de distribution</t>
  </si>
  <si>
    <t>source : Agence BIO/ANDI 2023</t>
  </si>
  <si>
    <t>millions d'euros</t>
  </si>
  <si>
    <t>Evolutions</t>
  </si>
  <si>
    <t>Grande distribution généraliste</t>
  </si>
  <si>
    <t>Magasins spécialisés BIO</t>
  </si>
  <si>
    <t>Vente directe</t>
  </si>
  <si>
    <t>Artisans commerçants</t>
  </si>
  <si>
    <t>Restauration collective (achats hors taxe)</t>
  </si>
  <si>
    <t>Restauration commerciale (achats hors taxe)</t>
  </si>
  <si>
    <t>Total du marché au stade de détail (hors RHD)</t>
  </si>
  <si>
    <t>Total Restauration HD (HT)</t>
  </si>
  <si>
    <t>Total à dom.</t>
  </si>
  <si>
    <t>Total RHD</t>
  </si>
  <si>
    <t>Année</t>
  </si>
  <si>
    <t>Artisans commerçants et EAP</t>
  </si>
  <si>
    <t>Répartition des ventes par produits</t>
  </si>
  <si>
    <t>Étiquettes de lignes</t>
  </si>
  <si>
    <t>TOTAL A  -  FRUITS ET LEGUMES FRAIS</t>
  </si>
  <si>
    <t>TOTAL C -  TRAITEUR, MER, SURGELÉ</t>
  </si>
  <si>
    <t>TOTAL D  - BOULANGERIE PÂTISSERIE FRAÎCHE</t>
  </si>
  <si>
    <t>TOTAL F -  BOISSONS ALCOOLISÉES</t>
  </si>
  <si>
    <t>TOTAL B1 Crémerie</t>
  </si>
  <si>
    <t>TOTAL B2  Viandes fraiches et transformées</t>
  </si>
  <si>
    <t>TOTAL E1 Epicerie</t>
  </si>
  <si>
    <t>TOTAL E2 Boissons sans alcool</t>
  </si>
  <si>
    <t>To display a data sheet, please click on the small arrow located left of this text</t>
  </si>
  <si>
    <t>Distribution des Produits</t>
  </si>
  <si>
    <t>Nbre moy. de réf - HMSM + PROXI + DRIVE + SDMP - 3 Derniers CAD - Semaine finissant le 27/03/22</t>
  </si>
  <si>
    <t>Rayons de grande surfaces (produits à poids fixe uniquement)</t>
  </si>
  <si>
    <t/>
  </si>
  <si>
    <t>T1 2020</t>
  </si>
  <si>
    <t>T1 2021</t>
  </si>
  <si>
    <t>T1 2022</t>
  </si>
  <si>
    <t>BIO EPICERIE SALEE</t>
  </si>
  <si>
    <t>BIO EPICERIE SUCREE</t>
  </si>
  <si>
    <t>BIO FRAIS - LAITIER</t>
  </si>
  <si>
    <t>BIO FRAIS NON LAITIER</t>
  </si>
  <si>
    <t>BIO LIQUIDES - ALCOOL</t>
  </si>
  <si>
    <t>BIO LIQUIDES SANS ALCOOL</t>
  </si>
  <si>
    <t>BIO SURGELE SALE</t>
  </si>
  <si>
    <t>BIO SURGELE SUCRE</t>
  </si>
  <si>
    <r>
      <rPr>
        <sz val="9"/>
        <color rgb="FF333333"/>
        <rFont val="Aktiv Grotesk"/>
        <family val="2"/>
      </rPr>
      <t xml:space="preserve">PDM vs PGC FLS Hors Vin Hors DPH
</t>
    </r>
    <r>
      <rPr>
        <b/>
        <sz val="9"/>
        <color rgb="FF333333"/>
        <rFont val="Aktiv Grotesk"/>
        <family val="2"/>
      </rPr>
      <t>Pays :</t>
    </r>
    <r>
      <rPr>
        <sz val="9"/>
        <color rgb="FF333333"/>
        <rFont val="Aktiv Grotesk"/>
        <family val="2"/>
      </rPr>
      <t xml:space="preserve"> France     </t>
    </r>
    <r>
      <rPr>
        <b/>
        <sz val="9"/>
        <color rgb="FF333333"/>
        <rFont val="Aktiv Grotesk"/>
        <family val="2"/>
      </rPr>
      <t>Catégorie :</t>
    </r>
    <r>
      <rPr>
        <sz val="9"/>
        <color rgb="FF333333"/>
        <rFont val="Aktiv Grotesk"/>
        <family val="2"/>
      </rPr>
      <t xml:space="preserve"> PGC FLS Hors Vin Hors DPH      </t>
    </r>
  </si>
  <si>
    <t xml:space="preserve"> manufacturer guided analytics</t>
  </si>
  <si>
    <t xml:space="preserve">
</t>
  </si>
  <si>
    <t xml:space="preserve">Copyright © 2022 Nielsen Consumer LLC   
Préparé par NielsenIQ pour AGENCE BIO FR   
Créé le 25 Mai 2022  - KAC14   </t>
  </si>
  <si>
    <t>Consommation alimentaire 
des ménages *</t>
  </si>
  <si>
    <t>Ventes TTC (M€)</t>
  </si>
  <si>
    <t>Croissances</t>
  </si>
  <si>
    <t>Parts de marché</t>
  </si>
  <si>
    <t>22/21</t>
  </si>
  <si>
    <t>Artisans-Commerçants</t>
  </si>
  <si>
    <t>Vente Directe</t>
  </si>
  <si>
    <r>
      <t xml:space="preserve">Total Marché à domicile (TTC)
</t>
    </r>
    <r>
      <rPr>
        <sz val="10"/>
        <color theme="0"/>
        <rFont val="Calibri"/>
        <family val="2"/>
        <scheme val="minor"/>
      </rPr>
      <t>hors RHD</t>
    </r>
  </si>
  <si>
    <t>*INSEE - Consommation des ménages en biens Alimentaire et boissons. Volumes aux prix de l'année précédente chainés corrigées de l'inflation - Données de mars 2023 - cvs cjo</t>
  </si>
  <si>
    <r>
      <t xml:space="preserve">Restauration hors domicile 
</t>
    </r>
    <r>
      <rPr>
        <i/>
        <sz val="10"/>
        <color rgb="FF000000"/>
        <rFont val="Calibri"/>
        <family val="2"/>
        <scheme val="minor"/>
      </rPr>
      <t>(achats stade de gros HT)</t>
    </r>
  </si>
  <si>
    <t>dont restauration collective</t>
  </si>
  <si>
    <t>dont restauration commerciale</t>
  </si>
  <si>
    <t>Source: Agence BIO / ANDI</t>
  </si>
  <si>
    <t>Version SIMPLIFIEE</t>
  </si>
  <si>
    <t>Croissance</t>
  </si>
  <si>
    <t xml:space="preserve"> </t>
  </si>
  <si>
    <t>Gande distribution</t>
  </si>
  <si>
    <t>Magasins bio spécialisés</t>
  </si>
  <si>
    <r>
      <t xml:space="preserve">Artisans-Commerçants
</t>
    </r>
    <r>
      <rPr>
        <sz val="10"/>
        <color rgb="FF000000"/>
        <rFont val="Calibri"/>
        <family val="2"/>
        <scheme val="minor"/>
      </rPr>
      <t>(boulangeries, cavistes, bouchers…)</t>
    </r>
  </si>
  <si>
    <r>
      <t xml:space="preserve">Vente Directe
</t>
    </r>
    <r>
      <rPr>
        <sz val="10"/>
        <color rgb="FF000000"/>
        <rFont val="Calibri"/>
        <family val="2"/>
        <scheme val="minor"/>
      </rPr>
      <t>(à la ferme, sur les marchés…)</t>
    </r>
  </si>
  <si>
    <t>Ventes HT (M€)</t>
  </si>
  <si>
    <t>Répartition</t>
  </si>
  <si>
    <t>Part bio des achats</t>
  </si>
  <si>
    <t>Marché au stade de gros HT
pour la consommation à domicile</t>
  </si>
  <si>
    <t>Total marché BIO HT</t>
  </si>
  <si>
    <t>* GIRA FoodService 2023</t>
  </si>
  <si>
    <t>hyper</t>
  </si>
  <si>
    <t>super</t>
  </si>
  <si>
    <t>proxi</t>
  </si>
  <si>
    <t>e-commerce</t>
  </si>
  <si>
    <t>Hard-discount (EDMP)</t>
  </si>
  <si>
    <t>TOTAL Grandes Surfaces Alimentaires (GSA)</t>
  </si>
  <si>
    <t>Evolution</t>
  </si>
  <si>
    <t>Hypermarchés</t>
  </si>
  <si>
    <t>Supermarchés</t>
  </si>
  <si>
    <t>Proxi, superettes</t>
  </si>
  <si>
    <t>Drive</t>
  </si>
  <si>
    <t>Réseaux bio en magasin</t>
  </si>
  <si>
    <t>eCommerce réseau BIO</t>
  </si>
  <si>
    <t>Magasins bio indépendants</t>
  </si>
  <si>
    <t>Total marché à domicile TTC</t>
  </si>
  <si>
    <t>Evol /2021</t>
  </si>
  <si>
    <t>Evol /2019</t>
  </si>
  <si>
    <t>Import 2021</t>
  </si>
  <si>
    <t>Imports 2022</t>
  </si>
  <si>
    <t>Stade de détail 
Millions €</t>
  </si>
  <si>
    <t>Distribution généraliste</t>
  </si>
  <si>
    <t>Distribution spécialisée bio</t>
  </si>
  <si>
    <t>Artisans, commerces</t>
  </si>
  <si>
    <t>TOTAL</t>
  </si>
  <si>
    <t>Croiss. en valeur</t>
  </si>
  <si>
    <t>Croissance déflatée</t>
  </si>
  <si>
    <t>Fruits</t>
  </si>
  <si>
    <t>Légumes</t>
  </si>
  <si>
    <t>Total fruits et légumes</t>
  </si>
  <si>
    <t>Lait</t>
  </si>
  <si>
    <t>-</t>
  </si>
  <si>
    <t>Produits laitiers</t>
  </si>
  <si>
    <t>Œufs</t>
  </si>
  <si>
    <t>Sous-total crémerie</t>
  </si>
  <si>
    <t>Viande bovine</t>
  </si>
  <si>
    <t>Viande porcine</t>
  </si>
  <si>
    <t>Viande agneau</t>
  </si>
  <si>
    <t>Volaille</t>
  </si>
  <si>
    <t>Charcuterie salaison</t>
  </si>
  <si>
    <t>Sous-total viandes</t>
  </si>
  <si>
    <t>Total crémerie, viandes</t>
  </si>
  <si>
    <t>Mer, Saurisserie, Fumaison</t>
  </si>
  <si>
    <t>Traiteur</t>
  </si>
  <si>
    <t>Surgelés</t>
  </si>
  <si>
    <t>Total traiteur, mer, surgelés</t>
  </si>
  <si>
    <t>Boulangerie pâtisserie fraiche</t>
  </si>
  <si>
    <t>Epicerie sucrée</t>
  </si>
  <si>
    <t>Epicerie salée</t>
  </si>
  <si>
    <t>Sous-total épicerie</t>
  </si>
  <si>
    <t>Boissons végétales</t>
  </si>
  <si>
    <t>Jus de fruits/légumes, BRSA</t>
  </si>
  <si>
    <t>Sous-total boisson sans alcool</t>
  </si>
  <si>
    <t>Total épicerie et boissons sans alcool</t>
  </si>
  <si>
    <t>Vins tranquilles et autres</t>
  </si>
  <si>
    <t>Cidres, Bières et autres boissons alcoolisées</t>
  </si>
  <si>
    <t>Total boissons alcoolisées</t>
  </si>
  <si>
    <t>TOTAL GENERAL</t>
  </si>
  <si>
    <t>Source ANDI pour Agence BIO 2023</t>
  </si>
  <si>
    <t>Crémerie (lait, produits laitiers et œufs)</t>
  </si>
  <si>
    <t>Viandes</t>
  </si>
  <si>
    <t>Traiteur, mer et surgelés</t>
  </si>
  <si>
    <t>Boisson sans alcool</t>
  </si>
  <si>
    <t>Vins</t>
  </si>
  <si>
    <t>autres boissons alcoolisées</t>
  </si>
  <si>
    <t>Imp.UE</t>
  </si>
  <si>
    <t>Imp Pays tiers</t>
  </si>
  <si>
    <t>Valeur au prix de gros</t>
  </si>
  <si>
    <t>Exp. UE</t>
  </si>
  <si>
    <t>Exp. Pays tiers</t>
  </si>
  <si>
    <t>France</t>
  </si>
  <si>
    <t>UE</t>
  </si>
  <si>
    <t>Pays tiers</t>
  </si>
  <si>
    <t>Total Import</t>
  </si>
  <si>
    <t>Total</t>
  </si>
  <si>
    <t>Part orig. FR</t>
  </si>
  <si>
    <t>Part UE</t>
  </si>
  <si>
    <t>Part Pays tiers</t>
  </si>
  <si>
    <t>total</t>
  </si>
  <si>
    <t>Total Export</t>
  </si>
  <si>
    <t>B13</t>
  </si>
  <si>
    <t>Mer, saurisserie, fumaison</t>
  </si>
  <si>
    <t>B11+B12</t>
  </si>
  <si>
    <t>Lait, produits laitiers</t>
  </si>
  <si>
    <t>F</t>
  </si>
  <si>
    <t>Vins et autres boissons alcoolisées</t>
  </si>
  <si>
    <t>Epicerie et boissons non alcoolisées</t>
  </si>
  <si>
    <t>B2</t>
  </si>
  <si>
    <t>Viandes fraiches et transformées</t>
  </si>
  <si>
    <t>Traiteur et surgelés</t>
  </si>
  <si>
    <t>D</t>
  </si>
  <si>
    <t>A2</t>
  </si>
  <si>
    <t>C2+C3</t>
  </si>
  <si>
    <t>E</t>
  </si>
  <si>
    <t>A1</t>
  </si>
  <si>
    <t>C1</t>
  </si>
  <si>
    <t>TOUS PRODUITS</t>
  </si>
  <si>
    <t>Taux d'approvisionnement selon l'origine des groupes de produits bio en 2022</t>
  </si>
  <si>
    <t>Valeur des exportations et destination selon des groupes de produits bio en 2022 (M€)</t>
  </si>
  <si>
    <t>Source : Agence BIO / ANDI 2023</t>
  </si>
  <si>
    <t>EXOTIQUE</t>
  </si>
  <si>
    <t>imports de produits exotiques</t>
  </si>
  <si>
    <t>Import hors exotique</t>
  </si>
  <si>
    <t>% FR hors exotique</t>
  </si>
  <si>
    <t>Source : Agence BIO/OC, Agreste (RA et SAA)</t>
  </si>
  <si>
    <t>Evol. 2022/2021</t>
  </si>
  <si>
    <t>Nbre d'exploitations en mode de production biologique</t>
  </si>
  <si>
    <t>Nbre d'entreprises de l'aval certifiées pour une activité bio</t>
  </si>
  <si>
    <t>Nombre total d'opérateurs certifiés pour une activité bio</t>
  </si>
  <si>
    <t>Surfaces en mode de production biologique (ha)</t>
  </si>
  <si>
    <t>dont surfaces certifiées bio</t>
  </si>
  <si>
    <t>dont surfaces en conversion :</t>
  </si>
  <si>
    <t>Surfaces en 1ère année</t>
  </si>
  <si>
    <t>Surfaces en 2e ou 3e année</t>
  </si>
  <si>
    <t>Part des surfaces en mode de production bio dans la SAU</t>
  </si>
  <si>
    <t>Part des exploitations bio dans l’ensemble des exploitations agricoles*</t>
  </si>
  <si>
    <t>Surface agricole utile des exploitations (SAU) selon Agreste, SAA</t>
  </si>
  <si>
    <t>Nombre d'exploitations selon les Recensements Agricoles (estimations)</t>
  </si>
  <si>
    <t>*hors aquaculture et pisciculture, micro-exploitations (&lt;0,2ha) et petits ruchers (&lt;50 ruches)
** à défaut de données actualisées, le dernier chiffres connu est utilisé dans le calcul
Source : Agence BIO (OC) 2023, Agreste (RA et SAA)</t>
  </si>
  <si>
    <t>Nombre d'exploitations bio hors aquaculture et pisciculture, micro exploitations (&lt;0,2ha) et petits ruchers (&lt;50 ruches)</t>
  </si>
  <si>
    <t xml:space="preserve">  Surfaces certifiées bio</t>
  </si>
  <si>
    <t xml:space="preserve">  Surfaces en conversion total</t>
  </si>
  <si>
    <t>Total SAU BIO</t>
  </si>
  <si>
    <t xml:space="preserve">  Nb. exploitations engagées en bio</t>
  </si>
  <si>
    <t xml:space="preserve">  Nb. préparateurs, distributeurs, importateurs et exportateurs bio</t>
  </si>
  <si>
    <t>Source: Agence Bio/OC</t>
  </si>
  <si>
    <t>Historique</t>
  </si>
  <si>
    <t>BDD OC</t>
  </si>
  <si>
    <t>légende</t>
  </si>
  <si>
    <t>2,876 millions ha</t>
  </si>
  <si>
    <t>60 483 fermes</t>
  </si>
  <si>
    <t>28 547 entreprises</t>
  </si>
  <si>
    <t>Total France</t>
  </si>
  <si>
    <t>Nb. Exploitations</t>
  </si>
  <si>
    <t>Surfaces certifiées bio (ha)</t>
  </si>
  <si>
    <t>Surfaces en conversion (ha)</t>
  </si>
  <si>
    <t>Surfaces certifiées + conversion (ha)</t>
  </si>
  <si>
    <t>C2</t>
  </si>
  <si>
    <t>C3</t>
  </si>
  <si>
    <t>Total C123</t>
  </si>
  <si>
    <t>Evol. /21</t>
  </si>
  <si>
    <t>Part en conversion</t>
  </si>
  <si>
    <t>Part en bio</t>
  </si>
  <si>
    <t>Céréales</t>
  </si>
  <si>
    <t>Oléagineux</t>
  </si>
  <si>
    <t>Protéagineux</t>
  </si>
  <si>
    <t>Légumes secs</t>
  </si>
  <si>
    <t>Grandes cultures</t>
  </si>
  <si>
    <t>STH</t>
  </si>
  <si>
    <t>Cultures fourragères</t>
  </si>
  <si>
    <t>Surfaces et cultures fourragères</t>
  </si>
  <si>
    <t>Fruits (y compris fruits à coque)</t>
  </si>
  <si>
    <t>Vigne</t>
  </si>
  <si>
    <t>PPAM</t>
  </si>
  <si>
    <t>Autres</t>
  </si>
  <si>
    <t>Source: Agence Bio/OC; Agreste/SAA 2021</t>
  </si>
  <si>
    <t>Pour Graph</t>
  </si>
  <si>
    <t>Part des surfaces en bio</t>
  </si>
  <si>
    <t>ENSEMBLE</t>
  </si>
  <si>
    <t>TOTAL France</t>
  </si>
  <si>
    <t>Nb. de fermes engagées</t>
  </si>
  <si>
    <t>Nombre d'animaux ou de ruches</t>
  </si>
  <si>
    <t>Certifiés Bio</t>
  </si>
  <si>
    <t xml:space="preserve">Conversion </t>
  </si>
  <si>
    <t>Bio + Conversion</t>
  </si>
  <si>
    <t>Evol. / 21</t>
  </si>
  <si>
    <t>Vaches allaitantes</t>
  </si>
  <si>
    <t>Vaches laitières</t>
  </si>
  <si>
    <t>Total Vaches</t>
  </si>
  <si>
    <t>Brebis viande</t>
  </si>
  <si>
    <t>Brebis laitières</t>
  </si>
  <si>
    <t>Total Brebis</t>
  </si>
  <si>
    <t>Chèvres</t>
  </si>
  <si>
    <t>Truies</t>
  </si>
  <si>
    <t>Porcs charcutiers</t>
  </si>
  <si>
    <t>Poulets de chair</t>
  </si>
  <si>
    <t>Poules pondeuses</t>
  </si>
  <si>
    <t>Ruches*</t>
  </si>
  <si>
    <t>Source: Agence Bio / OC, Agreste 2021 ; *Nombre de ruches</t>
  </si>
  <si>
    <t>Pour graph</t>
  </si>
  <si>
    <t>Part du cheptel en bio</t>
  </si>
  <si>
    <t>Evolution 22/21</t>
  </si>
  <si>
    <t xml:space="preserve">Part des fermes bio </t>
  </si>
  <si>
    <t>Part de bio dans la SAU (%)</t>
  </si>
  <si>
    <t>Aval</t>
  </si>
  <si>
    <t>Evol. C1</t>
  </si>
  <si>
    <t>C2/C3</t>
  </si>
  <si>
    <t>Evol. ha /21</t>
  </si>
  <si>
    <t>Evol. % /21</t>
  </si>
  <si>
    <t>Nb. Entreprises</t>
  </si>
  <si>
    <t>Auvergne-Rhône-Alpes</t>
  </si>
  <si>
    <t>Bourgogne-Franche-Comté</t>
  </si>
  <si>
    <t>Bretagne</t>
  </si>
  <si>
    <t>Centre-Val de Loire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</si>
  <si>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</si>
  <si>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</si>
  <si>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</si>
  <si>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</si>
  <si>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</si>
  <si>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</si>
  <si>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</si>
  <si>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</si>
  <si>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</si>
  <si>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t>Guyane</t>
  </si>
  <si>
    <t>La Réunion</t>
  </si>
  <si>
    <t>Guadeloupe</t>
  </si>
  <si>
    <t>Martinique</t>
  </si>
  <si>
    <t>Mayotte</t>
  </si>
  <si>
    <t>Part de bio dans la SAU %</t>
  </si>
  <si>
    <t>ALL</t>
  </si>
  <si>
    <t>détail calcul :</t>
  </si>
  <si>
    <t>Surf BIO</t>
  </si>
  <si>
    <t>CE</t>
  </si>
  <si>
    <t>OL</t>
  </si>
  <si>
    <t>PR</t>
  </si>
  <si>
    <t>LES</t>
  </si>
  <si>
    <t>GCU</t>
  </si>
  <si>
    <t>AFO</t>
  </si>
  <si>
    <t>SF</t>
  </si>
  <si>
    <t>Surfaces fourragères</t>
  </si>
  <si>
    <t>LEF</t>
  </si>
  <si>
    <t>Légumes frais</t>
  </si>
  <si>
    <t>FR</t>
  </si>
  <si>
    <t>VI</t>
  </si>
  <si>
    <t>PP</t>
  </si>
  <si>
    <t>AU</t>
  </si>
  <si>
    <t>Part des Exploitations</t>
  </si>
  <si>
    <t>Source : Agence BIO / OC, Agreste</t>
  </si>
  <si>
    <t>nbExpl Bio</t>
  </si>
  <si>
    <t>Graph sans historique (depuis 2007) Pour région</t>
  </si>
  <si>
    <t>SAU des Exploitations (Agreste)</t>
  </si>
  <si>
    <t>Etiquettes</t>
  </si>
  <si>
    <t>Grandes cultures 6,8%</t>
  </si>
  <si>
    <t>STH 12,5%</t>
  </si>
  <si>
    <t>Cultures fourragères 14,4%</t>
  </si>
  <si>
    <t>Surfaces fourragères 13,2%</t>
  </si>
  <si>
    <t>Légumes 11,1%</t>
  </si>
  <si>
    <t>Fruits 17,5%</t>
  </si>
  <si>
    <t>Vigne 21,5%</t>
  </si>
  <si>
    <t>PPAM 29,1%</t>
  </si>
  <si>
    <t>Autres 9,0%</t>
  </si>
  <si>
    <t>FRANCE 10,7%</t>
  </si>
  <si>
    <t>TOTAL 10,7%</t>
  </si>
  <si>
    <t>nb Expl Agreste</t>
  </si>
  <si>
    <t>Source: Agence Bio / OC, Agreste 2020</t>
  </si>
  <si>
    <t>Nb. Producteurs 2021</t>
  </si>
  <si>
    <t>Surfaces bio + conversion 2021 (ha)</t>
  </si>
  <si>
    <t xml:space="preserve"> Surfaces en conversion 2021 (ha)</t>
  </si>
  <si>
    <t>Part dans la SAU totale* en 2021</t>
  </si>
  <si>
    <t>Nb. Operateurs aval 2021</t>
  </si>
  <si>
    <t>32</t>
  </si>
  <si>
    <t>GERS</t>
  </si>
  <si>
    <t>83</t>
  </si>
  <si>
    <t>VAR</t>
  </si>
  <si>
    <t>75</t>
  </si>
  <si>
    <t>PARIS</t>
  </si>
  <si>
    <t>26</t>
  </si>
  <si>
    <t>DROME</t>
  </si>
  <si>
    <t>44</t>
  </si>
  <si>
    <t>LOIRE-ATLANTIQUE</t>
  </si>
  <si>
    <t>33</t>
  </si>
  <si>
    <t>GIRONDE</t>
  </si>
  <si>
    <t>05</t>
  </si>
  <si>
    <t>HAUTES-ALPES</t>
  </si>
  <si>
    <t>13</t>
  </si>
  <si>
    <t>BOUCHES-DU-RHONE</t>
  </si>
  <si>
    <t>12</t>
  </si>
  <si>
    <t>AVEYRON</t>
  </si>
  <si>
    <t>21</t>
  </si>
  <si>
    <t>COTE-D'OR</t>
  </si>
  <si>
    <t>30</t>
  </si>
  <si>
    <t>GARD</t>
  </si>
  <si>
    <t>11</t>
  </si>
  <si>
    <t>AUDE</t>
  </si>
  <si>
    <t>66</t>
  </si>
  <si>
    <t>PYRENEES-ORIENTALES</t>
  </si>
  <si>
    <t>34</t>
  </si>
  <si>
    <t>HERAULT</t>
  </si>
  <si>
    <t>69</t>
  </si>
  <si>
    <t>RHONE</t>
  </si>
  <si>
    <t>49</t>
  </si>
  <si>
    <t>MAINE-ET-LOIRE</t>
  </si>
  <si>
    <t>89</t>
  </si>
  <si>
    <t>YONNE</t>
  </si>
  <si>
    <t>04</t>
  </si>
  <si>
    <t>ALPES-DE-HAUTE-PROV</t>
  </si>
  <si>
    <t>59</t>
  </si>
  <si>
    <t>NORD</t>
  </si>
  <si>
    <t>24</t>
  </si>
  <si>
    <t>DORDOGNE</t>
  </si>
  <si>
    <t>84</t>
  </si>
  <si>
    <t>VAUCLUSE</t>
  </si>
  <si>
    <t>35</t>
  </si>
  <si>
    <t>ILLE-ET-VILAINE</t>
  </si>
  <si>
    <t>09</t>
  </si>
  <si>
    <t>ARIEGE</t>
  </si>
  <si>
    <t>29</t>
  </si>
  <si>
    <t>FINISTERE</t>
  </si>
  <si>
    <t>85</t>
  </si>
  <si>
    <t>VENDEE</t>
  </si>
  <si>
    <t>31</t>
  </si>
  <si>
    <t>HAUTE-GARONNE</t>
  </si>
  <si>
    <t>48</t>
  </si>
  <si>
    <t>LOZERE</t>
  </si>
  <si>
    <t>2A</t>
  </si>
  <si>
    <t>CORSE-DU-SUD</t>
  </si>
  <si>
    <t>07</t>
  </si>
  <si>
    <t>ARDECHE</t>
  </si>
  <si>
    <t>56</t>
  </si>
  <si>
    <t>MORBIHAN</t>
  </si>
  <si>
    <t>79</t>
  </si>
  <si>
    <t>DEUX-SEVRES</t>
  </si>
  <si>
    <t>94</t>
  </si>
  <si>
    <t>VAL-DE-MARNE</t>
  </si>
  <si>
    <t>47</t>
  </si>
  <si>
    <t>LOT-ET-GARONNE</t>
  </si>
  <si>
    <t>06</t>
  </si>
  <si>
    <t>ALPES-MARITIMES</t>
  </si>
  <si>
    <t>92</t>
  </si>
  <si>
    <t>HAUTS-DE-SEINE</t>
  </si>
  <si>
    <t>86</t>
  </si>
  <si>
    <t>VIENNE</t>
  </si>
  <si>
    <t>38</t>
  </si>
  <si>
    <t>ISERE</t>
  </si>
  <si>
    <t>22</t>
  </si>
  <si>
    <t>COTES-D'ARMOR</t>
  </si>
  <si>
    <t>2B</t>
  </si>
  <si>
    <t>HAUTE-Corse</t>
  </si>
  <si>
    <t>67</t>
  </si>
  <si>
    <t>BAS-RHIN</t>
  </si>
  <si>
    <t>52</t>
  </si>
  <si>
    <t>HAUTE-MARNE</t>
  </si>
  <si>
    <t>70</t>
  </si>
  <si>
    <t>HAUTE-SAONE</t>
  </si>
  <si>
    <t>62</t>
  </si>
  <si>
    <t>PAS-DE-CALAIS</t>
  </si>
  <si>
    <t>58</t>
  </si>
  <si>
    <t>NIEVRE</t>
  </si>
  <si>
    <t>50</t>
  </si>
  <si>
    <t>MANCHE</t>
  </si>
  <si>
    <t>64</t>
  </si>
  <si>
    <t>PYRENEES-ATLANTIQUES</t>
  </si>
  <si>
    <t>81</t>
  </si>
  <si>
    <t>TARN</t>
  </si>
  <si>
    <t>54</t>
  </si>
  <si>
    <t>MEURTHE-ET-MOSELLE</t>
  </si>
  <si>
    <t>78</t>
  </si>
  <si>
    <t>YVELINES</t>
  </si>
  <si>
    <t>91</t>
  </si>
  <si>
    <t>ESSONNE</t>
  </si>
  <si>
    <t>14</t>
  </si>
  <si>
    <t>CALVADOS</t>
  </si>
  <si>
    <t>74</t>
  </si>
  <si>
    <t>HAUTE-SAVOIE</t>
  </si>
  <si>
    <t>82</t>
  </si>
  <si>
    <t>TARN-ET-GARONNE</t>
  </si>
  <si>
    <t>61</t>
  </si>
  <si>
    <t>ORNE</t>
  </si>
  <si>
    <t>76</t>
  </si>
  <si>
    <t>SEINE-MARITIME</t>
  </si>
  <si>
    <t>57</t>
  </si>
  <si>
    <t>MOSELLE</t>
  </si>
  <si>
    <t>43</t>
  </si>
  <si>
    <t>HAUTE-LOIRE</t>
  </si>
  <si>
    <t>46</t>
  </si>
  <si>
    <t>LOT</t>
  </si>
  <si>
    <t>39</t>
  </si>
  <si>
    <t>JURA</t>
  </si>
  <si>
    <t>77</t>
  </si>
  <si>
    <t>SEINE-ET-MARNE</t>
  </si>
  <si>
    <t>51</t>
  </si>
  <si>
    <t>MARNE</t>
  </si>
  <si>
    <t>53</t>
  </si>
  <si>
    <t>MAYENNE</t>
  </si>
  <si>
    <t>10</t>
  </si>
  <si>
    <t>AUBE</t>
  </si>
  <si>
    <t>18</t>
  </si>
  <si>
    <t>CHER</t>
  </si>
  <si>
    <t>17</t>
  </si>
  <si>
    <t>CHARENTE-MARITIME</t>
  </si>
  <si>
    <t>88</t>
  </si>
  <si>
    <t>VOSGES</t>
  </si>
  <si>
    <t>68</t>
  </si>
  <si>
    <t>HAUT-RHIN</t>
  </si>
  <si>
    <t>42</t>
  </si>
  <si>
    <t>LOIRE</t>
  </si>
  <si>
    <t>63</t>
  </si>
  <si>
    <t>PUY-DE-DOME</t>
  </si>
  <si>
    <t>973</t>
  </si>
  <si>
    <t>37</t>
  </si>
  <si>
    <t>INDRE-ET-LOIRE</t>
  </si>
  <si>
    <t>55</t>
  </si>
  <si>
    <t>MEUSE</t>
  </si>
  <si>
    <t>93</t>
  </si>
  <si>
    <t>SEINE-SAINT-DENIS</t>
  </si>
  <si>
    <t>87</t>
  </si>
  <si>
    <t>HAUTE-VIENNE</t>
  </si>
  <si>
    <t>71</t>
  </si>
  <si>
    <t>SAONE-ET-LOIRE</t>
  </si>
  <si>
    <t>01</t>
  </si>
  <si>
    <t>AIN</t>
  </si>
  <si>
    <t>73</t>
  </si>
  <si>
    <t>SAVOIE</t>
  </si>
  <si>
    <t>16</t>
  </si>
  <si>
    <t>CHARENTE</t>
  </si>
  <si>
    <t>45</t>
  </si>
  <si>
    <t>LOIRET</t>
  </si>
  <si>
    <t>974</t>
  </si>
  <si>
    <t>36</t>
  </si>
  <si>
    <t>INDRE</t>
  </si>
  <si>
    <t>72</t>
  </si>
  <si>
    <t>SARTHE</t>
  </si>
  <si>
    <t>40</t>
  </si>
  <si>
    <t>LANDES</t>
  </si>
  <si>
    <t>15</t>
  </si>
  <si>
    <t>CANTAL</t>
  </si>
  <si>
    <t>03</t>
  </si>
  <si>
    <t>ALLIER</t>
  </si>
  <si>
    <t>19</t>
  </si>
  <si>
    <t>CORREZE</t>
  </si>
  <si>
    <t>25</t>
  </si>
  <si>
    <t>DOUBS</t>
  </si>
  <si>
    <t>60</t>
  </si>
  <si>
    <t>OISE</t>
  </si>
  <si>
    <t>65</t>
  </si>
  <si>
    <t>HAUTES-PYRENEES</t>
  </si>
  <si>
    <t>08</t>
  </si>
  <si>
    <t>ARDENNES</t>
  </si>
  <si>
    <t>95</t>
  </si>
  <si>
    <t>VAL-D'OISE</t>
  </si>
  <si>
    <t>23</t>
  </si>
  <si>
    <t>CREUSE</t>
  </si>
  <si>
    <t>27</t>
  </si>
  <si>
    <t>EURE</t>
  </si>
  <si>
    <t>80</t>
  </si>
  <si>
    <t>SOMME</t>
  </si>
  <si>
    <t>90</t>
  </si>
  <si>
    <t>TERRITOIRE DE BELFORT</t>
  </si>
  <si>
    <t>02</t>
  </si>
  <si>
    <t>AISNE</t>
  </si>
  <si>
    <t>Corse-DU-SUD</t>
  </si>
  <si>
    <t>28</t>
  </si>
  <si>
    <t>EURE-ET-LOIR</t>
  </si>
  <si>
    <t>41</t>
  </si>
  <si>
    <t>LOIR-ET-CHER</t>
  </si>
  <si>
    <t>971</t>
  </si>
  <si>
    <t>972</t>
  </si>
  <si>
    <t>976</t>
  </si>
  <si>
    <t>geo</t>
  </si>
  <si>
    <t>nbferme</t>
  </si>
  <si>
    <t>nbferme_evol</t>
  </si>
  <si>
    <t>Surface AB</t>
  </si>
  <si>
    <t>Répartition des producteurs engagés en bio fin 2021 et évolution par rapport à 2020</t>
  </si>
  <si>
    <t>OUTRE-MER</t>
  </si>
  <si>
    <t>Pays</t>
  </si>
  <si>
    <t>nombre de fermes bio</t>
  </si>
  <si>
    <t>part des fermes en bio</t>
  </si>
  <si>
    <t>Allemagne</t>
  </si>
  <si>
    <t>Autriche</t>
  </si>
  <si>
    <t>Belgique</t>
  </si>
  <si>
    <t>Bulgarie</t>
  </si>
  <si>
    <t>Chypre</t>
  </si>
  <si>
    <t>Croatie</t>
  </si>
  <si>
    <t>Danemark</t>
  </si>
  <si>
    <t>Espagne</t>
  </si>
  <si>
    <t>Estonie</t>
  </si>
  <si>
    <t>Finlande</t>
  </si>
  <si>
    <t>Grèce</t>
  </si>
  <si>
    <t>Hongrie</t>
  </si>
  <si>
    <t>Irlande</t>
  </si>
  <si>
    <t>Italie</t>
  </si>
  <si>
    <t>Lettonie</t>
  </si>
  <si>
    <t>Lituanie</t>
  </si>
  <si>
    <t>Luxembourg</t>
  </si>
  <si>
    <t>Malte</t>
  </si>
  <si>
    <t>Pays-Bas</t>
  </si>
  <si>
    <t>Pologne</t>
  </si>
  <si>
    <t>Portugal</t>
  </si>
  <si>
    <t>Rép. Tchèque</t>
  </si>
  <si>
    <t>Roumanie</t>
  </si>
  <si>
    <t>Slovaquie</t>
  </si>
  <si>
    <t>Slovénie</t>
  </si>
  <si>
    <t>Suède</t>
  </si>
  <si>
    <t>surfaces en bio</t>
  </si>
  <si>
    <t>part de la SAU en bio</t>
  </si>
  <si>
    <t>chiffres 2022</t>
  </si>
  <si>
    <t>chiffres 2021</t>
  </si>
  <si>
    <t>chiffres 2020</t>
  </si>
  <si>
    <t>Total UE27</t>
  </si>
  <si>
    <t>Valeur des achats de produits bio en milliards €</t>
  </si>
  <si>
    <t>Part des produits bio dans la totalité des achats alimentaires en %</t>
  </si>
  <si>
    <t>Evolution des principaux marchés bio européens (Md€)</t>
  </si>
  <si>
    <t>République Tchèque</t>
  </si>
  <si>
    <t>Suisse</t>
  </si>
  <si>
    <t>Royaume Uni</t>
  </si>
  <si>
    <t>sources : Agence BIO d'après diverses sources européennes</t>
  </si>
  <si>
    <t>autre année</t>
  </si>
  <si>
    <t>Ventes de vins bio par circuit en 2022</t>
  </si>
  <si>
    <t>Ventes* (M€)</t>
  </si>
  <si>
    <t>Evol. /2021</t>
  </si>
  <si>
    <t>GMS</t>
  </si>
  <si>
    <t>Magasin bio</t>
  </si>
  <si>
    <t>Caviste</t>
  </si>
  <si>
    <t>Total ménages France</t>
  </si>
  <si>
    <t>RHD FR</t>
  </si>
  <si>
    <t>Export</t>
  </si>
  <si>
    <t>*Valeur hors taxes au stade "départ chais"</t>
  </si>
  <si>
    <t>surfab</t>
  </si>
  <si>
    <t>surfab_evol</t>
  </si>
  <si>
    <t>surfc123</t>
  </si>
  <si>
    <t>surc123_evol</t>
  </si>
  <si>
    <t>surfbio</t>
  </si>
  <si>
    <t>surfbio_evol</t>
  </si>
  <si>
    <t>partbio</t>
  </si>
  <si>
    <t>surf_agreste</t>
  </si>
  <si>
    <t>Effet volume</t>
  </si>
  <si>
    <t>Milions d'euros</t>
  </si>
  <si>
    <t>Evaluation sur la base des relevés de prix (FAM RNM, NielsenIQ) et enquête Agence BIO/ANDI</t>
  </si>
  <si>
    <t>Marché 1-1 GLOBAL</t>
  </si>
  <si>
    <t>Marché Inflation</t>
  </si>
  <si>
    <t>Marché circuits</t>
  </si>
  <si>
    <t>Marché 1-2 circuits tab</t>
  </si>
  <si>
    <t>Marché 1-3 circuits répart</t>
  </si>
  <si>
    <t>Marché 1-4 Circuits-Produits</t>
  </si>
  <si>
    <t>Marché imports - Export 1-7</t>
  </si>
  <si>
    <t>Production 2-1 KPI</t>
  </si>
  <si>
    <t>Production 2-3 Evolution</t>
  </si>
  <si>
    <t>Production 2-4 synthèse PV</t>
  </si>
  <si>
    <t>Production 2-5 synthèse PA</t>
  </si>
  <si>
    <t>Production 2-8 Régions</t>
  </si>
  <si>
    <t>Production 2-9 Evol % SAU</t>
  </si>
  <si>
    <t>Internat. 3-1 fermes bio</t>
  </si>
  <si>
    <t>Internat. 3-2 surfaces</t>
  </si>
  <si>
    <t xml:space="preserve">Internat. 3-3 surfaces et part </t>
  </si>
  <si>
    <t>Internat. 3-4 Evol surfaces UE</t>
  </si>
  <si>
    <t>Internat. 3-5 Marché et part</t>
  </si>
  <si>
    <t>Internat. 3-6 Marchés évol</t>
  </si>
  <si>
    <t>Internat. 3-7 Marchés parts</t>
  </si>
  <si>
    <t>Viti_4-1_circuits</t>
  </si>
  <si>
    <t>Viti_4-2_carte</t>
  </si>
  <si>
    <t>Evolution du marché alimentaire bio par circuit de distribution et part bio.</t>
  </si>
  <si>
    <t>NielsenIQ</t>
  </si>
  <si>
    <t>Agence Good, Bioanalytics ©</t>
  </si>
  <si>
    <t>Nuage de points des fermes bio dans les pays de l'Union européenne</t>
  </si>
  <si>
    <t>Nuage de points des surfaces bio dans les pays de l'Union européenne</t>
  </si>
  <si>
    <t>Evolution de la part des surfaces bio en fonction des filières</t>
  </si>
  <si>
    <t>Histogramme des surfaces et des parts bio des pays de l'Union européenne</t>
  </si>
  <si>
    <t>Histogramme des marchés bio et des parts de marché bio des pays de l'Union européenne</t>
  </si>
  <si>
    <t xml:space="preserve">Evolution des marchés bio dans les principaux pays européens </t>
  </si>
  <si>
    <t>Nuage de point des marchés bio dans les principaux pays européens</t>
  </si>
  <si>
    <t>Répartition des ventes de vin bio par circuit de distribution</t>
  </si>
  <si>
    <t>Cartographie données de la viticulture bio en 2022</t>
  </si>
  <si>
    <t>www.agencebio.org/databio</t>
  </si>
  <si>
    <t>Sources</t>
  </si>
  <si>
    <t>Part de marché des circuits (détail)</t>
  </si>
  <si>
    <t>Source : Agence BIO / OC 2023, Agreste 2021</t>
  </si>
  <si>
    <t>Attention, tous les pays n'ont pas l'euro comme monnaie, l'évolution dépend également du taux de change pour les pays concernés</t>
  </si>
  <si>
    <t>Origine des approvisionnements et destination des exportations</t>
  </si>
  <si>
    <t>Synthèse des productions animales</t>
  </si>
  <si>
    <t>Evolution de la part des surfaces bio par type de production</t>
  </si>
  <si>
    <t>Synthèse des productions végétales</t>
  </si>
  <si>
    <t>Source Agence BIO d'après différentes sources européennes</t>
  </si>
  <si>
    <t>Répartition départementale des vignoble et des surfaces de vigne bio et en conversion</t>
  </si>
  <si>
    <t>Retrouvez tous nos chiffres</t>
  </si>
  <si>
    <t>Figures du livret de chiffres du 1er juin 2023</t>
  </si>
  <si>
    <t>v01juin2023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</si>
</sst>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-* #,##0.00_-;\-* #,##0.00_-;_-* &quot;-&quot;??_-;_-@_-"/>
    <numFmt numFmtId="164" formatCode="_ * #,##0.00_)_ ;_ * \(#,##0.00\)_ ;_ * &quot;-&quot;??_)_ ;_ @_ "/>
    <numFmt numFmtId="165" formatCode="#,###,##0.0"/>
    <numFmt numFmtId="166" formatCode="#,###,##0"/>
    <numFmt numFmtId="167" formatCode="_-* #,##0_-;\-* #,##0_-;_-* &quot;-&quot;??_-;_-@_-"/>
    <numFmt numFmtId="168" formatCode="0%;\-0%;&quot;&quot;"/>
    <numFmt numFmtId="169" formatCode="#,##0.000"/>
    <numFmt numFmtId="170" formatCode="0.000"/>
    <numFmt numFmtId="171" formatCode="0.0000"/>
    <numFmt numFmtId="172" formatCode="&quot;+&quot;0.0%;&quot;-&quot;0.0%;\-"/>
    <numFmt numFmtId="173" formatCode="#,##0.00&quot; &quot;[$€-40C];[Red]&quot;-&quot;#,##0.00&quot; &quot;[$€-40C]"/>
    <numFmt numFmtId="174" formatCode="\(#,##0\)"/>
    <numFmt numFmtId="175" formatCode="#,##0_ ;\-#,##0\ "/>
    <numFmt numFmtId="176" formatCode="_-* #,##0\ _€_-;\-* #,##0\ _€_-;_-* &quot;-&quot;??\ _€_-;_-@_-"/>
    <numFmt numFmtId="177" formatCode="0.0%"/>
    <numFmt numFmtId="178" formatCode="0.0%;;&quot;-&quot;"/>
    <numFmt numFmtId="179" formatCode="\+0%;\-0%"/>
    <numFmt numFmtId="180" formatCode="\+0.0%;\-0.0%"/>
    <numFmt numFmtId="181" formatCode="_ * #,##0_)_ ;_ * \(#,##0\)_ ;_ * &quot;-&quot;??_)_ ;_ @_ "/>
    <numFmt numFmtId="182" formatCode="#,##0&quot;**&quot;"/>
    <numFmt numFmtId="183" formatCode="0.0%;\-0.0%;&quot;&quot;"/>
    <numFmt numFmtId="184" formatCode="&quot;+&quot;0%;&quot;-&quot;0%;\-"/>
    <numFmt numFmtId="185" formatCode="#,##0.00&quot; Md&quot;&quot;€&quot;"/>
  </numFmts>
  <fonts count="148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"/>
      <color rgb="FFFFFFFF"/>
      <name val="Aktiv Grotesk"/>
      <family val="2"/>
    </font>
    <font>
      <sz val="11"/>
      <color theme="1"/>
      <name val="Aktiv Grotesk"/>
      <family val="2"/>
    </font>
    <font>
      <b/>
      <sz val="10"/>
      <color theme="1"/>
      <name val="Aktiv Grotesk"/>
      <family val="2"/>
    </font>
    <font>
      <sz val="15"/>
      <color rgb="FF333333"/>
      <name val="Aktiv Grotesk"/>
      <family val="2"/>
    </font>
    <font>
      <sz val="11"/>
      <color rgb="FF000000"/>
      <name val="Aktiv Grotesk"/>
      <family val="2"/>
    </font>
    <font>
      <sz val="12"/>
      <color rgb="FF009DD9"/>
      <name val="Aktiv Grotesk"/>
      <family val="2"/>
    </font>
    <font>
      <sz val="10"/>
      <color theme="1"/>
      <name val="Aktiv Grotesk"/>
      <family val="2"/>
    </font>
    <font>
      <sz val="9"/>
      <color rgb="FF333333"/>
      <name val="Aktiv Grotesk"/>
      <family val="2"/>
    </font>
    <font>
      <b/>
      <sz val="9"/>
      <color rgb="FF333333"/>
      <name val="Aktiv Grotesk"/>
      <family val="2"/>
    </font>
    <font>
      <sz val="9"/>
      <color rgb="FF000000"/>
      <name val="Aktiv Grotesk"/>
      <family val="2"/>
    </font>
    <font>
      <sz val="14"/>
      <color rgb="FF000000"/>
      <name val="Aktiv Grotesk"/>
      <family val="2"/>
    </font>
    <font>
      <sz val="17"/>
      <color rgb="FF008BF5"/>
      <name val="Aktiv Grotesk"/>
      <family val="2"/>
    </font>
    <font>
      <sz val="7"/>
      <color rgb="FF545863"/>
      <name val="Aktiv Grotesk"/>
      <family val="2"/>
    </font>
    <font>
      <b/>
      <sz val="10"/>
      <color indexed="8"/>
      <name val="Aktiv Grotesk"/>
      <family val="2"/>
    </font>
    <font>
      <b/>
      <sz val="10"/>
      <name val="Aktiv Grotesk"/>
      <family val="2"/>
    </font>
    <font>
      <sz val="10"/>
      <name val="Aktiv Grotesk"/>
      <family val="2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FFFF"/>
      <name val="Calibri"/>
      <family val="2"/>
    </font>
    <font>
      <i/>
      <sz val="9"/>
      <name val="Calibri"/>
      <family val="2"/>
    </font>
    <font>
      <b/>
      <sz val="9"/>
      <name val="Calibri"/>
      <family val="2"/>
    </font>
    <font>
      <sz val="9"/>
      <color rgb="FF000000"/>
      <name val="Calibri"/>
      <family val="2"/>
    </font>
    <font>
      <b/>
      <i/>
      <sz val="9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.5"/>
      <color rgb="FF000000"/>
      <name val="Calibri"/>
      <family val="2"/>
      <scheme val="minor"/>
    </font>
    <font>
      <b/>
      <sz val="9.5"/>
      <color rgb="FF000000"/>
      <name val="Calibri"/>
      <family val="2"/>
      <scheme val="minor"/>
    </font>
    <font>
      <i/>
      <sz val="9.5"/>
      <color rgb="FF404040"/>
      <name val="Calibri"/>
      <family val="2"/>
      <scheme val="minor"/>
    </font>
    <font>
      <i/>
      <sz val="9.5"/>
      <color rgb="FF000000"/>
      <name val="Calibri"/>
      <family val="2"/>
      <scheme val="minor"/>
    </font>
    <font>
      <b/>
      <i/>
      <sz val="9.5"/>
      <color rgb="FF000000"/>
      <name val="Calibri"/>
      <family val="2"/>
      <scheme val="minor"/>
    </font>
    <font>
      <i/>
      <sz val="8"/>
      <name val="Calibri"/>
      <family val="2"/>
      <scheme val="minor"/>
    </font>
    <font>
      <sz val="9.5"/>
      <color theme="0"/>
      <name val="Calibri"/>
      <family val="2"/>
      <scheme val="minor"/>
    </font>
    <font>
      <b/>
      <sz val="9.5"/>
      <color theme="0"/>
      <name val="Calibri"/>
      <family val="2"/>
      <scheme val="minor"/>
    </font>
    <font>
      <b/>
      <sz val="8"/>
      <color indexed="9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Berlin Sans FB"/>
      <family val="2"/>
    </font>
    <font>
      <b/>
      <sz val="16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Liberation Sans"/>
    </font>
    <font>
      <sz val="11"/>
      <color theme="1"/>
      <name val="Arial1"/>
      <family val="2"/>
    </font>
    <font>
      <b/>
      <sz val="11"/>
      <color theme="1"/>
      <name val="Arial"/>
      <family val="2"/>
    </font>
    <font>
      <b/>
      <i/>
      <sz val="16"/>
      <color theme="1"/>
      <name val="Liberation Sans"/>
    </font>
    <font>
      <b/>
      <i/>
      <u/>
      <sz val="11"/>
      <color theme="1"/>
      <name val="Liberation Sans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</font>
    <font>
      <i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i/>
      <sz val="11"/>
      <color rgb="FFFFFFFF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i/>
      <sz val="10"/>
      <color rgb="FF000000"/>
      <name val="Calibri"/>
      <family val="2"/>
    </font>
    <font>
      <b/>
      <sz val="12"/>
      <color rgb="FF000000"/>
      <name val="Calibri"/>
      <family val="2"/>
    </font>
    <font>
      <sz val="10"/>
      <color rgb="FF000000"/>
      <name val="Arial"/>
      <family val="2"/>
    </font>
    <font>
      <i/>
      <sz val="11"/>
      <color rgb="FF000000"/>
      <name val="Calibri"/>
      <family val="2"/>
    </font>
    <font>
      <sz val="10"/>
      <color theme="1"/>
      <name val="Inherit"/>
    </font>
    <font>
      <sz val="11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1"/>
      <color theme="1"/>
      <name val="Marianne"/>
    </font>
    <font>
      <sz val="11"/>
      <color rgb="FFFFFFFF"/>
      <name val="Calibri"/>
      <family val="2"/>
    </font>
    <font>
      <i/>
      <sz val="11"/>
      <color rgb="FFFFFFFF"/>
      <name val="Calibri"/>
      <family val="2"/>
    </font>
    <font>
      <b/>
      <i/>
      <sz val="11"/>
      <name val="Calibri"/>
      <family val="2"/>
    </font>
    <font>
      <i/>
      <sz val="9"/>
      <color rgb="FF000000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i/>
      <sz val="10"/>
      <color rgb="FFFFFFFF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i/>
      <sz val="10"/>
      <color rgb="FF000000"/>
      <name val="Calibri"/>
      <family val="2"/>
      <scheme val="minor"/>
    </font>
    <font>
      <i/>
      <u/>
      <sz val="12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FFFF"/>
      <name val="Calibri"/>
      <family val="2"/>
    </font>
    <font>
      <sz val="10"/>
      <name val="Calibri"/>
      <family val="2"/>
    </font>
    <font>
      <b/>
      <sz val="9.5"/>
      <name val="Calibri"/>
      <family val="2"/>
      <scheme val="minor"/>
    </font>
    <font>
      <sz val="9"/>
      <name val="Calibri"/>
      <family val="2"/>
    </font>
    <font>
      <b/>
      <i/>
      <sz val="8"/>
      <name val="Calibri"/>
      <family val="2"/>
      <scheme val="minor"/>
    </font>
    <font>
      <sz val="9"/>
      <name val="Arial"/>
      <family val="2"/>
    </font>
    <font>
      <b/>
      <sz val="14"/>
      <color indexed="9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2"/>
      <color rgb="FFFF0000"/>
      <name val="Calibri"/>
      <family val="2"/>
      <scheme val="minor"/>
    </font>
    <font>
      <b/>
      <sz val="9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8"/>
      <color rgb="FF000000"/>
      <name val="Calibri"/>
      <family val="2"/>
      <scheme val="minor"/>
    </font>
    <font>
      <sz val="9"/>
      <color theme="0"/>
      <name val="Arial"/>
      <family val="2"/>
    </font>
    <font>
      <b/>
      <sz val="9"/>
      <color rgb="FFFFFFFF"/>
      <name val="Calibri"/>
      <family val="2"/>
    </font>
    <font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Calibri Light"/>
      <family val="2"/>
    </font>
    <font>
      <b/>
      <sz val="12"/>
      <color theme="1"/>
      <name val="Calibri Light"/>
      <family val="2"/>
    </font>
    <font>
      <sz val="12"/>
      <color theme="1"/>
      <name val="Calibri Light"/>
      <family val="2"/>
    </font>
    <font>
      <b/>
      <sz val="10"/>
      <color theme="1"/>
      <name val="Calibri Light"/>
      <family val="2"/>
    </font>
    <font>
      <b/>
      <i/>
      <sz val="11"/>
      <color theme="0" tint="-0.49998474074526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rgb="FFFFFFFF"/>
      <name val="Arial"/>
      <family val="2"/>
    </font>
    <font>
      <sz val="10"/>
      <color rgb="FF404040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rgb="FF40404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sz val="8"/>
      <name val="Calibri"/>
      <family val="2"/>
      <scheme val="minor"/>
    </font>
    <font>
      <u/>
      <sz val="12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i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0"/>
      <name val="Calibri"/>
      <family val="2"/>
      <scheme val="minor"/>
    </font>
  </fonts>
  <fills count="95">
    <fill>
      <patternFill patternType="none"/>
    </fill>
    <fill>
      <patternFill patternType="gray125"/>
    </fill>
    <fill>
      <patternFill patternType="solid">
        <fgColor rgb="FFD8E9F1"/>
        <bgColor rgb="FFD8E9F1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theme="4"/>
      </patternFill>
    </fill>
    <fill>
      <patternFill patternType="solid">
        <fgColor theme="9"/>
        <bgColor theme="4"/>
      </patternFill>
    </fill>
    <fill>
      <patternFill patternType="solid">
        <fgColor theme="5"/>
        <bgColor indexed="0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D8E4BC"/>
        <bgColor indexed="64"/>
      </patternFill>
    </fill>
    <fill>
      <patternFill patternType="solid">
        <fgColor rgb="FFB3CB7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rgb="FFD8E9F1"/>
      </patternFill>
    </fill>
    <fill>
      <patternFill patternType="solid">
        <fgColor rgb="FF00B0F0"/>
        <bgColor indexed="64"/>
      </patternFill>
    </fill>
    <fill>
      <patternFill patternType="solid">
        <fgColor rgb="FFB2B2B2"/>
        <bgColor rgb="FFB2B2B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7E4BC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E6B9B8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C2D69A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D99795"/>
        <bgColor rgb="FF000000"/>
      </patternFill>
    </fill>
    <fill>
      <patternFill patternType="solid">
        <fgColor rgb="FF75923C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4F81BD"/>
        <bgColor rgb="FF000000"/>
      </patternFill>
    </fill>
    <fill>
      <patternFill patternType="solid">
        <fgColor rgb="FF76933C"/>
        <bgColor rgb="FF000000"/>
      </patternFill>
    </fill>
    <fill>
      <patternFill patternType="solid">
        <fgColor rgb="FF8064A2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E26B0A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E6B8B7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FABF8F"/>
        <bgColor rgb="FF000000"/>
      </patternFill>
    </fill>
    <fill>
      <patternFill patternType="solid">
        <fgColor rgb="FFDA9694"/>
        <bgColor rgb="FF000000"/>
      </patternFill>
    </fill>
    <fill>
      <patternFill patternType="solid">
        <fgColor rgb="FF4BACC6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rgb="FF167418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DCFC96"/>
        <bgColor indexed="64"/>
      </patternFill>
    </fill>
    <fill>
      <patternFill patternType="solid">
        <fgColor rgb="FFC2FA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ABABAB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3999755851924192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339966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66FF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rgb="FFFFFFFF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theme="0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/>
      <top style="thin">
        <color rgb="FFFFFFFF"/>
      </top>
      <bottom style="thin">
        <color rgb="FFFFFFF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ABABAB"/>
      </left>
      <right style="medium">
        <color rgb="FFABABAB"/>
      </right>
      <top style="medium">
        <color rgb="FFABABAB"/>
      </top>
      <bottom style="medium">
        <color rgb="FFABABAB"/>
      </bottom>
      <diagonal/>
    </border>
    <border>
      <left style="medium">
        <color rgb="FFABABAB"/>
      </left>
      <right style="medium">
        <color rgb="FFABABAB"/>
      </right>
      <top style="medium">
        <color rgb="FFABABAB"/>
      </top>
      <bottom/>
      <diagonal/>
    </border>
    <border>
      <left style="medium">
        <color rgb="FFABABAB"/>
      </left>
      <right style="medium">
        <color rgb="FFABABAB"/>
      </right>
      <top/>
      <bottom style="medium">
        <color rgb="FFABABAB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C5D9F1"/>
      </left>
      <right/>
      <top style="medium">
        <color rgb="FFC5D9F1"/>
      </top>
      <bottom style="thin">
        <color rgb="FFC5D9F1"/>
      </bottom>
      <diagonal/>
    </border>
    <border>
      <left/>
      <right/>
      <top style="medium">
        <color rgb="FFC5D9F1"/>
      </top>
      <bottom style="thin">
        <color rgb="FFC5D9F1"/>
      </bottom>
      <diagonal/>
    </border>
    <border>
      <left style="medium">
        <color rgb="FFC5D9F1"/>
      </left>
      <right/>
      <top style="thin">
        <color rgb="FFC5D9F1"/>
      </top>
      <bottom style="thin">
        <color rgb="FFC5D9F1"/>
      </bottom>
      <diagonal/>
    </border>
    <border>
      <left/>
      <right/>
      <top style="thin">
        <color rgb="FFC5D9F1"/>
      </top>
      <bottom style="thin">
        <color rgb="FFC5D9F1"/>
      </bottom>
      <diagonal/>
    </border>
    <border>
      <left style="medium">
        <color rgb="FFC5D9F1"/>
      </left>
      <right/>
      <top style="thin">
        <color rgb="FFC5D9F1"/>
      </top>
      <bottom style="medium">
        <color rgb="FFC5D9F1"/>
      </bottom>
      <diagonal/>
    </border>
    <border>
      <left/>
      <right/>
      <top style="thin">
        <color rgb="FFC5D9F1"/>
      </top>
      <bottom style="medium">
        <color rgb="FFC5D9F1"/>
      </bottom>
      <diagonal/>
    </border>
  </borders>
  <cellStyleXfs count="23">
    <xf numFmtId="0" fontId="0" fillId="0" borderId="0"/>
    <xf numFmtId="0" fontId="7" fillId="0" borderId="0"/>
    <xf numFmtId="0" fontId="26" fillId="0" borderId="0"/>
    <xf numFmtId="9" fontId="7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38" fillId="0" borderId="0"/>
    <xf numFmtId="9" fontId="2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/>
    <xf numFmtId="0" fontId="62" fillId="0" borderId="24"/>
    <xf numFmtId="0" fontId="63" fillId="38" borderId="24"/>
    <xf numFmtId="0" fontId="64" fillId="0" borderId="0">
      <alignment horizontal="center"/>
    </xf>
    <xf numFmtId="0" fontId="64" fillId="0" borderId="0">
      <alignment horizontal="center" textRotation="90"/>
    </xf>
    <xf numFmtId="0" fontId="65" fillId="0" borderId="0"/>
    <xf numFmtId="173" fontId="65" fillId="0" borderId="0"/>
    <xf numFmtId="0" fontId="80" fillId="0" borderId="0"/>
    <xf numFmtId="0" fontId="38" fillId="0" borderId="0"/>
    <xf numFmtId="0" fontId="120" fillId="0" borderId="0"/>
    <xf numFmtId="0" fontId="1" fillId="0" borderId="0"/>
    <xf numFmtId="9" fontId="1" fillId="0" borderId="0" applyFont="0" applyFill="0" applyBorder="0" applyAlignment="0" applyProtection="0"/>
  </cellStyleXfs>
  <cellXfs count="733">
    <xf numFmtId="0" fontId="0" fillId="0" borderId="0" xfId="0"/>
    <xf numFmtId="0" fontId="5" fillId="2" borderId="0" xfId="0" applyFont="1" applyFill="1"/>
    <xf numFmtId="0" fontId="0" fillId="0" borderId="0" xfId="0" applyAlignment="1">
      <alignment horizontal="left"/>
    </xf>
    <xf numFmtId="0" fontId="6" fillId="3" borderId="1" xfId="0" applyFont="1" applyFill="1" applyBorder="1"/>
    <xf numFmtId="0" fontId="4" fillId="0" borderId="0" xfId="0" applyFont="1"/>
    <xf numFmtId="0" fontId="6" fillId="3" borderId="0" xfId="0" applyFont="1" applyFill="1"/>
    <xf numFmtId="1" fontId="0" fillId="0" borderId="0" xfId="0" applyNumberFormat="1"/>
    <xf numFmtId="0" fontId="0" fillId="0" borderId="0" xfId="0" applyAlignment="1">
      <alignment horizontal="right"/>
    </xf>
    <xf numFmtId="10" fontId="0" fillId="0" borderId="0" xfId="0" applyNumberFormat="1"/>
    <xf numFmtId="0" fontId="4" fillId="4" borderId="0" xfId="0" applyFont="1" applyFill="1" applyAlignment="1">
      <alignment horizontal="left"/>
    </xf>
    <xf numFmtId="10" fontId="4" fillId="0" borderId="0" xfId="0" applyNumberFormat="1" applyFont="1"/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11" fillId="0" borderId="0" xfId="1" applyFont="1" applyAlignment="1">
      <alignment horizontal="left"/>
    </xf>
    <xf numFmtId="0" fontId="9" fillId="0" borderId="0" xfId="1" applyFont="1"/>
    <xf numFmtId="0" fontId="10" fillId="0" borderId="0" xfId="1" applyFont="1"/>
    <xf numFmtId="0" fontId="14" fillId="0" borderId="0" xfId="1" applyFont="1" applyAlignment="1">
      <alignment vertical="center"/>
    </xf>
    <xf numFmtId="0" fontId="20" fillId="0" borderId="0" xfId="1" applyFont="1" applyAlignment="1">
      <alignment vertical="top" wrapText="1"/>
    </xf>
    <xf numFmtId="0" fontId="20" fillId="0" borderId="0" xfId="1" applyFont="1" applyAlignment="1">
      <alignment vertical="top"/>
    </xf>
    <xf numFmtId="0" fontId="21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23" fillId="0" borderId="0" xfId="1" applyFont="1" applyAlignment="1">
      <alignment vertical="center"/>
    </xf>
    <xf numFmtId="165" fontId="14" fillId="0" borderId="0" xfId="1" applyNumberFormat="1" applyFont="1" applyAlignment="1">
      <alignment vertical="center"/>
    </xf>
    <xf numFmtId="166" fontId="14" fillId="0" borderId="0" xfId="1" applyNumberFormat="1" applyFont="1" applyAlignment="1">
      <alignment vertical="center"/>
    </xf>
    <xf numFmtId="167" fontId="0" fillId="0" borderId="0" xfId="0" applyNumberFormat="1"/>
    <xf numFmtId="0" fontId="21" fillId="4" borderId="0" xfId="1" applyFont="1" applyFill="1" applyAlignment="1">
      <alignment vertical="center"/>
    </xf>
    <xf numFmtId="0" fontId="24" fillId="0" borderId="0" xfId="1" applyFont="1"/>
    <xf numFmtId="0" fontId="7" fillId="0" borderId="0" xfId="1"/>
    <xf numFmtId="0" fontId="6" fillId="0" borderId="0" xfId="1" applyFont="1"/>
    <xf numFmtId="0" fontId="25" fillId="0" borderId="0" xfId="1" applyFont="1" applyAlignment="1">
      <alignment horizontal="right"/>
    </xf>
    <xf numFmtId="0" fontId="26" fillId="0" borderId="0" xfId="2"/>
    <xf numFmtId="9" fontId="27" fillId="0" borderId="0" xfId="3" applyFont="1"/>
    <xf numFmtId="9" fontId="0" fillId="0" borderId="0" xfId="3" applyFont="1"/>
    <xf numFmtId="9" fontId="25" fillId="0" borderId="0" xfId="3" applyFont="1"/>
    <xf numFmtId="3" fontId="7" fillId="0" borderId="0" xfId="1" applyNumberFormat="1"/>
    <xf numFmtId="0" fontId="7" fillId="4" borderId="0" xfId="1" applyFill="1"/>
    <xf numFmtId="0" fontId="25" fillId="4" borderId="0" xfId="1" applyFont="1" applyFill="1"/>
    <xf numFmtId="0" fontId="6" fillId="4" borderId="0" xfId="1" applyFont="1" applyFill="1"/>
    <xf numFmtId="0" fontId="6" fillId="9" borderId="0" xfId="1" applyFont="1" applyFill="1"/>
    <xf numFmtId="3" fontId="37" fillId="10" borderId="0" xfId="1" applyNumberFormat="1" applyFont="1" applyFill="1" applyAlignment="1">
      <alignment horizontal="center" wrapText="1"/>
    </xf>
    <xf numFmtId="3" fontId="37" fillId="11" borderId="0" xfId="1" applyNumberFormat="1" applyFont="1" applyFill="1" applyAlignment="1">
      <alignment horizontal="center" wrapText="1"/>
    </xf>
    <xf numFmtId="0" fontId="39" fillId="12" borderId="0" xfId="5" applyFont="1" applyFill="1" applyAlignment="1">
      <alignment horizontal="center" wrapText="1"/>
    </xf>
    <xf numFmtId="3" fontId="37" fillId="13" borderId="0" xfId="1" applyNumberFormat="1" applyFont="1" applyFill="1" applyAlignment="1">
      <alignment horizontal="center" wrapText="1"/>
    </xf>
    <xf numFmtId="0" fontId="40" fillId="14" borderId="0" xfId="1" applyFont="1" applyFill="1" applyAlignment="1">
      <alignment horizontal="right"/>
    </xf>
    <xf numFmtId="3" fontId="7" fillId="4" borderId="0" xfId="1" applyNumberFormat="1" applyFill="1"/>
    <xf numFmtId="3" fontId="41" fillId="4" borderId="5" xfId="5" applyNumberFormat="1" applyFont="1" applyFill="1" applyBorder="1" applyAlignment="1">
      <alignment horizontal="right" wrapText="1"/>
    </xf>
    <xf numFmtId="3" fontId="41" fillId="0" borderId="6" xfId="5" applyNumberFormat="1" applyFont="1" applyBorder="1" applyAlignment="1">
      <alignment horizontal="right" wrapText="1"/>
    </xf>
    <xf numFmtId="3" fontId="0" fillId="0" borderId="0" xfId="3" applyNumberFormat="1" applyFont="1"/>
    <xf numFmtId="0" fontId="25" fillId="16" borderId="0" xfId="1" applyFont="1" applyFill="1"/>
    <xf numFmtId="3" fontId="25" fillId="16" borderId="0" xfId="1" applyNumberFormat="1" applyFont="1" applyFill="1"/>
    <xf numFmtId="0" fontId="42" fillId="19" borderId="7" xfId="0" applyFont="1" applyFill="1" applyBorder="1" applyAlignment="1">
      <alignment wrapText="1"/>
    </xf>
    <xf numFmtId="0" fontId="43" fillId="19" borderId="7" xfId="0" applyFont="1" applyFill="1" applyBorder="1" applyAlignment="1">
      <alignment horizontal="center" vertical="center" wrapText="1"/>
    </xf>
    <xf numFmtId="0" fontId="32" fillId="20" borderId="4" xfId="0" applyFont="1" applyFill="1" applyBorder="1" applyAlignment="1">
      <alignment horizontal="center" vertical="center" wrapText="1"/>
    </xf>
    <xf numFmtId="0" fontId="33" fillId="27" borderId="4" xfId="0" applyFont="1" applyFill="1" applyBorder="1" applyAlignment="1">
      <alignment horizontal="center" vertical="center" wrapText="1"/>
    </xf>
    <xf numFmtId="10" fontId="0" fillId="0" borderId="0" xfId="6" applyNumberFormat="1" applyFont="1"/>
    <xf numFmtId="3" fontId="46" fillId="28" borderId="0" xfId="0" applyNumberFormat="1" applyFont="1" applyFill="1" applyAlignment="1">
      <alignment horizontal="center" vertical="center" wrapText="1"/>
    </xf>
    <xf numFmtId="0" fontId="29" fillId="29" borderId="13" xfId="0" applyFont="1" applyFill="1" applyBorder="1" applyAlignment="1">
      <alignment horizontal="center" vertical="center"/>
    </xf>
    <xf numFmtId="0" fontId="30" fillId="29" borderId="14" xfId="0" applyFont="1" applyFill="1" applyBorder="1" applyAlignment="1">
      <alignment horizontal="center" vertical="center"/>
    </xf>
    <xf numFmtId="0" fontId="30" fillId="29" borderId="14" xfId="0" applyFont="1" applyFill="1" applyBorder="1" applyAlignment="1">
      <alignment horizontal="center" vertical="center" wrapText="1"/>
    </xf>
    <xf numFmtId="3" fontId="47" fillId="6" borderId="17" xfId="0" applyNumberFormat="1" applyFont="1" applyFill="1" applyBorder="1" applyAlignment="1">
      <alignment horizontal="center" vertical="center" wrapText="1"/>
    </xf>
    <xf numFmtId="3" fontId="46" fillId="28" borderId="19" xfId="0" applyNumberFormat="1" applyFont="1" applyFill="1" applyBorder="1" applyAlignment="1">
      <alignment horizontal="center" vertical="center" wrapText="1"/>
    </xf>
    <xf numFmtId="3" fontId="47" fillId="6" borderId="15" xfId="0" applyNumberFormat="1" applyFont="1" applyFill="1" applyBorder="1" applyAlignment="1">
      <alignment horizontal="center" vertical="center" wrapText="1"/>
    </xf>
    <xf numFmtId="0" fontId="49" fillId="28" borderId="19" xfId="0" applyFont="1" applyFill="1" applyBorder="1" applyAlignment="1">
      <alignment horizontal="center" vertical="center" wrapText="1"/>
    </xf>
    <xf numFmtId="0" fontId="50" fillId="6" borderId="15" xfId="0" applyFont="1" applyFill="1" applyBorder="1" applyAlignment="1">
      <alignment horizontal="center" vertical="center" wrapText="1"/>
    </xf>
    <xf numFmtId="0" fontId="29" fillId="29" borderId="13" xfId="0" applyFont="1" applyFill="1" applyBorder="1" applyAlignment="1">
      <alignment horizontal="center" vertical="center" wrapText="1"/>
    </xf>
    <xf numFmtId="3" fontId="52" fillId="19" borderId="19" xfId="0" applyNumberFormat="1" applyFont="1" applyFill="1" applyBorder="1" applyAlignment="1">
      <alignment horizontal="center" vertical="center" wrapText="1"/>
    </xf>
    <xf numFmtId="9" fontId="52" fillId="19" borderId="19" xfId="0" applyNumberFormat="1" applyFont="1" applyFill="1" applyBorder="1" applyAlignment="1">
      <alignment horizontal="center" vertical="center"/>
    </xf>
    <xf numFmtId="3" fontId="50" fillId="33" borderId="15" xfId="0" applyNumberFormat="1" applyFont="1" applyFill="1" applyBorder="1" applyAlignment="1">
      <alignment horizontal="center" vertical="center" wrapText="1"/>
    </xf>
    <xf numFmtId="3" fontId="53" fillId="32" borderId="15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45" fillId="28" borderId="9" xfId="0" applyFont="1" applyFill="1" applyBorder="1" applyAlignment="1">
      <alignment horizontal="right" vertical="center" wrapText="1"/>
    </xf>
    <xf numFmtId="0" fontId="45" fillId="28" borderId="8" xfId="0" applyFont="1" applyFill="1" applyBorder="1" applyAlignment="1">
      <alignment horizontal="right" vertical="center" wrapText="1"/>
    </xf>
    <xf numFmtId="0" fontId="43" fillId="32" borderId="8" xfId="0" applyFont="1" applyFill="1" applyBorder="1" applyAlignment="1">
      <alignment horizontal="right" vertical="center" wrapText="1"/>
    </xf>
    <xf numFmtId="0" fontId="45" fillId="14" borderId="0" xfId="0" applyFont="1" applyFill="1" applyAlignment="1">
      <alignment vertical="center" wrapText="1"/>
    </xf>
    <xf numFmtId="0" fontId="5" fillId="36" borderId="0" xfId="0" applyFont="1" applyFill="1"/>
    <xf numFmtId="172" fontId="47" fillId="6" borderId="17" xfId="0" applyNumberFormat="1" applyFont="1" applyFill="1" applyBorder="1" applyAlignment="1">
      <alignment horizontal="center" vertical="center"/>
    </xf>
    <xf numFmtId="172" fontId="47" fillId="6" borderId="15" xfId="0" applyNumberFormat="1" applyFont="1" applyFill="1" applyBorder="1" applyAlignment="1">
      <alignment horizontal="center" vertical="center"/>
    </xf>
    <xf numFmtId="172" fontId="50" fillId="6" borderId="15" xfId="0" applyNumberFormat="1" applyFont="1" applyFill="1" applyBorder="1" applyAlignment="1">
      <alignment horizontal="center" vertical="center"/>
    </xf>
    <xf numFmtId="172" fontId="53" fillId="32" borderId="15" xfId="0" applyNumberFormat="1" applyFont="1" applyFill="1" applyBorder="1" applyAlignment="1">
      <alignment horizontal="center" vertical="center"/>
    </xf>
    <xf numFmtId="0" fontId="29" fillId="24" borderId="7" xfId="0" applyFont="1" applyFill="1" applyBorder="1" applyAlignment="1">
      <alignment vertical="center" wrapText="1"/>
    </xf>
    <xf numFmtId="0" fontId="29" fillId="25" borderId="0" xfId="0" applyFont="1" applyFill="1" applyAlignment="1">
      <alignment vertical="center" wrapText="1"/>
    </xf>
    <xf numFmtId="0" fontId="44" fillId="21" borderId="0" xfId="0" applyFont="1" applyFill="1" applyAlignment="1">
      <alignment horizontal="left" vertical="center" wrapText="1"/>
    </xf>
    <xf numFmtId="0" fontId="29" fillId="18" borderId="20" xfId="0" applyFont="1" applyFill="1" applyBorder="1" applyAlignment="1">
      <alignment horizontal="left" vertical="center" wrapText="1"/>
    </xf>
    <xf numFmtId="0" fontId="29" fillId="18" borderId="0" xfId="0" applyFont="1" applyFill="1" applyAlignment="1">
      <alignment horizontal="left" vertical="center" wrapText="1"/>
    </xf>
    <xf numFmtId="0" fontId="29" fillId="18" borderId="0" xfId="0" applyFont="1" applyFill="1" applyAlignment="1">
      <alignment horizontal="right" vertical="center" wrapText="1"/>
    </xf>
    <xf numFmtId="0" fontId="29" fillId="18" borderId="22" xfId="0" applyFont="1" applyFill="1" applyBorder="1" applyAlignment="1">
      <alignment horizontal="right" vertical="center" wrapText="1"/>
    </xf>
    <xf numFmtId="3" fontId="31" fillId="24" borderId="7" xfId="0" applyNumberFormat="1" applyFont="1" applyFill="1" applyBorder="1" applyAlignment="1">
      <alignment horizontal="center" vertical="center" wrapText="1"/>
    </xf>
    <xf numFmtId="168" fontId="33" fillId="17" borderId="4" xfId="3" applyNumberFormat="1" applyFont="1" applyFill="1" applyBorder="1" applyAlignment="1">
      <alignment horizontal="center" vertical="center" wrapText="1"/>
    </xf>
    <xf numFmtId="3" fontId="31" fillId="25" borderId="0" xfId="0" applyNumberFormat="1" applyFont="1" applyFill="1" applyAlignment="1">
      <alignment horizontal="center" vertical="center" wrapText="1"/>
    </xf>
    <xf numFmtId="3" fontId="44" fillId="21" borderId="0" xfId="0" applyNumberFormat="1" applyFont="1" applyFill="1" applyAlignment="1">
      <alignment horizontal="center" vertical="center" wrapText="1"/>
    </xf>
    <xf numFmtId="3" fontId="34" fillId="21" borderId="0" xfId="0" applyNumberFormat="1" applyFont="1" applyFill="1" applyAlignment="1">
      <alignment horizontal="center" vertical="center" wrapText="1"/>
    </xf>
    <xf numFmtId="3" fontId="31" fillId="18" borderId="20" xfId="0" applyNumberFormat="1" applyFont="1" applyFill="1" applyBorder="1" applyAlignment="1">
      <alignment horizontal="center" vertical="center" wrapText="1"/>
    </xf>
    <xf numFmtId="3" fontId="35" fillId="23" borderId="21" xfId="0" applyNumberFormat="1" applyFont="1" applyFill="1" applyBorder="1" applyAlignment="1">
      <alignment horizontal="center" vertical="center" wrapText="1"/>
    </xf>
    <xf numFmtId="168" fontId="33" fillId="8" borderId="21" xfId="3" applyNumberFormat="1" applyFont="1" applyFill="1" applyBorder="1" applyAlignment="1">
      <alignment horizontal="center" vertical="center" wrapText="1"/>
    </xf>
    <xf numFmtId="3" fontId="31" fillId="18" borderId="0" xfId="0" applyNumberFormat="1" applyFont="1" applyFill="1" applyAlignment="1">
      <alignment horizontal="center" vertical="center" wrapText="1"/>
    </xf>
    <xf numFmtId="3" fontId="35" fillId="23" borderId="0" xfId="0" applyNumberFormat="1" applyFont="1" applyFill="1" applyAlignment="1">
      <alignment horizontal="center" vertical="center" wrapText="1"/>
    </xf>
    <xf numFmtId="168" fontId="33" fillId="8" borderId="0" xfId="3" applyNumberFormat="1" applyFont="1" applyFill="1" applyBorder="1" applyAlignment="1">
      <alignment horizontal="center" vertical="center" wrapText="1"/>
    </xf>
    <xf numFmtId="3" fontId="31" fillId="18" borderId="22" xfId="0" applyNumberFormat="1" applyFont="1" applyFill="1" applyBorder="1" applyAlignment="1">
      <alignment horizontal="center" vertical="center" wrapText="1"/>
    </xf>
    <xf numFmtId="3" fontId="35" fillId="23" borderId="23" xfId="0" applyNumberFormat="1" applyFont="1" applyFill="1" applyBorder="1" applyAlignment="1">
      <alignment horizontal="center" vertical="center" wrapText="1"/>
    </xf>
    <xf numFmtId="0" fontId="58" fillId="0" borderId="0" xfId="0" applyFont="1"/>
    <xf numFmtId="0" fontId="48" fillId="31" borderId="0" xfId="0" applyFont="1" applyFill="1" applyAlignment="1">
      <alignment horizontal="center" vertical="center" wrapText="1"/>
    </xf>
    <xf numFmtId="3" fontId="50" fillId="31" borderId="17" xfId="0" applyNumberFormat="1" applyFont="1" applyFill="1" applyBorder="1" applyAlignment="1">
      <alignment horizontal="center" vertical="center" wrapText="1"/>
    </xf>
    <xf numFmtId="0" fontId="45" fillId="15" borderId="8" xfId="0" applyFont="1" applyFill="1" applyBorder="1" applyAlignment="1">
      <alignment horizontal="right" vertical="center" wrapText="1"/>
    </xf>
    <xf numFmtId="0" fontId="48" fillId="15" borderId="19" xfId="0" applyFont="1" applyFill="1" applyBorder="1" applyAlignment="1">
      <alignment horizontal="center" vertical="center" wrapText="1"/>
    </xf>
    <xf numFmtId="0" fontId="59" fillId="24" borderId="10" xfId="0" applyFont="1" applyFill="1" applyBorder="1" applyAlignment="1">
      <alignment horizontal="right" vertical="center" wrapText="1"/>
    </xf>
    <xf numFmtId="0" fontId="29" fillId="39" borderId="7" xfId="0" applyFont="1" applyFill="1" applyBorder="1" applyAlignment="1">
      <alignment vertical="center" wrapText="1"/>
    </xf>
    <xf numFmtId="10" fontId="31" fillId="39" borderId="7" xfId="3" applyNumberFormat="1" applyFont="1" applyFill="1" applyBorder="1" applyAlignment="1">
      <alignment horizontal="center" vertical="center" wrapText="1"/>
    </xf>
    <xf numFmtId="0" fontId="30" fillId="21" borderId="7" xfId="0" applyFont="1" applyFill="1" applyBorder="1" applyAlignment="1">
      <alignment vertical="center" wrapText="1"/>
    </xf>
    <xf numFmtId="10" fontId="66" fillId="21" borderId="7" xfId="3" applyNumberFormat="1" applyFont="1" applyFill="1" applyBorder="1" applyAlignment="1">
      <alignment horizontal="center" vertical="center" wrapText="1"/>
    </xf>
    <xf numFmtId="10" fontId="67" fillId="22" borderId="4" xfId="3" applyNumberFormat="1" applyFont="1" applyFill="1" applyBorder="1" applyAlignment="1">
      <alignment horizontal="center" vertical="center" wrapText="1"/>
    </xf>
    <xf numFmtId="174" fontId="69" fillId="39" borderId="20" xfId="0" applyNumberFormat="1" applyFont="1" applyFill="1" applyBorder="1" applyAlignment="1">
      <alignment horizontal="center" vertical="center" wrapText="1"/>
    </xf>
    <xf numFmtId="3" fontId="66" fillId="39" borderId="20" xfId="0" applyNumberFormat="1" applyFont="1" applyFill="1" applyBorder="1" applyAlignment="1">
      <alignment horizontal="center" vertical="center" wrapText="1"/>
    </xf>
    <xf numFmtId="0" fontId="71" fillId="49" borderId="27" xfId="0" applyFont="1" applyFill="1" applyBorder="1" applyAlignment="1">
      <alignment horizontal="center" vertical="center" wrapText="1"/>
    </xf>
    <xf numFmtId="0" fontId="71" fillId="51" borderId="27" xfId="0" applyFont="1" applyFill="1" applyBorder="1" applyAlignment="1">
      <alignment horizontal="center" vertical="center" wrapText="1"/>
    </xf>
    <xf numFmtId="0" fontId="72" fillId="51" borderId="27" xfId="0" applyFont="1" applyFill="1" applyBorder="1" applyAlignment="1">
      <alignment horizontal="center" vertical="center" wrapText="1"/>
    </xf>
    <xf numFmtId="0" fontId="71" fillId="52" borderId="27" xfId="0" applyFont="1" applyFill="1" applyBorder="1" applyAlignment="1">
      <alignment horizontal="center" vertical="center" wrapText="1"/>
    </xf>
    <xf numFmtId="0" fontId="72" fillId="52" borderId="27" xfId="0" applyFont="1" applyFill="1" applyBorder="1" applyAlignment="1">
      <alignment horizontal="center" vertical="center" wrapText="1"/>
    </xf>
    <xf numFmtId="0" fontId="72" fillId="49" borderId="27" xfId="0" applyFont="1" applyFill="1" applyBorder="1" applyAlignment="1">
      <alignment horizontal="center" vertical="center" wrapText="1"/>
    </xf>
    <xf numFmtId="0" fontId="71" fillId="50" borderId="27" xfId="0" applyFont="1" applyFill="1" applyBorder="1" applyAlignment="1">
      <alignment horizontal="center" vertical="center" wrapText="1"/>
    </xf>
    <xf numFmtId="0" fontId="72" fillId="50" borderId="27" xfId="0" applyFont="1" applyFill="1" applyBorder="1" applyAlignment="1">
      <alignment horizontal="center" vertical="center" wrapText="1"/>
    </xf>
    <xf numFmtId="0" fontId="71" fillId="53" borderId="27" xfId="0" applyFont="1" applyFill="1" applyBorder="1" applyAlignment="1">
      <alignment horizontal="center" vertical="center" wrapText="1"/>
    </xf>
    <xf numFmtId="0" fontId="73" fillId="40" borderId="27" xfId="0" applyFont="1" applyFill="1" applyBorder="1" applyAlignment="1">
      <alignment horizontal="right" vertical="center"/>
    </xf>
    <xf numFmtId="175" fontId="73" fillId="40" borderId="31" xfId="0" applyNumberFormat="1" applyFont="1" applyFill="1" applyBorder="1" applyAlignment="1">
      <alignment horizontal="right" vertical="center" indent="1"/>
    </xf>
    <xf numFmtId="9" fontId="74" fillId="40" borderId="31" xfId="0" applyNumberFormat="1" applyFont="1" applyFill="1" applyBorder="1" applyAlignment="1">
      <alignment horizontal="center" vertical="center"/>
    </xf>
    <xf numFmtId="175" fontId="73" fillId="41" borderId="31" xfId="0" applyNumberFormat="1" applyFont="1" applyFill="1" applyBorder="1" applyAlignment="1">
      <alignment horizontal="right" vertical="center" indent="1"/>
    </xf>
    <xf numFmtId="9" fontId="74" fillId="41" borderId="31" xfId="0" applyNumberFormat="1" applyFont="1" applyFill="1" applyBorder="1" applyAlignment="1">
      <alignment horizontal="center" vertical="center"/>
    </xf>
    <xf numFmtId="175" fontId="73" fillId="42" borderId="31" xfId="0" applyNumberFormat="1" applyFont="1" applyFill="1" applyBorder="1" applyAlignment="1">
      <alignment horizontal="right" vertical="center" indent="1"/>
    </xf>
    <xf numFmtId="9" fontId="73" fillId="42" borderId="31" xfId="0" applyNumberFormat="1" applyFont="1" applyFill="1" applyBorder="1" applyAlignment="1">
      <alignment horizontal="right" vertical="center" indent="1"/>
    </xf>
    <xf numFmtId="3" fontId="73" fillId="42" borderId="31" xfId="6" applyNumberFormat="1" applyFont="1" applyFill="1" applyBorder="1" applyAlignment="1">
      <alignment horizontal="right" vertical="center" indent="1"/>
    </xf>
    <xf numFmtId="176" fontId="73" fillId="42" borderId="31" xfId="4" applyNumberFormat="1" applyFont="1" applyFill="1" applyBorder="1" applyAlignment="1">
      <alignment horizontal="right" vertical="center" indent="1"/>
    </xf>
    <xf numFmtId="9" fontId="73" fillId="42" borderId="31" xfId="6" applyFont="1" applyFill="1" applyBorder="1" applyAlignment="1">
      <alignment horizontal="right" vertical="center" indent="1"/>
    </xf>
    <xf numFmtId="9" fontId="74" fillId="42" borderId="31" xfId="0" applyNumberFormat="1" applyFont="1" applyFill="1" applyBorder="1" applyAlignment="1">
      <alignment horizontal="center" vertical="center"/>
    </xf>
    <xf numFmtId="175" fontId="73" fillId="43" borderId="31" xfId="0" applyNumberFormat="1" applyFont="1" applyFill="1" applyBorder="1" applyAlignment="1">
      <alignment horizontal="right" vertical="center" indent="1"/>
    </xf>
    <xf numFmtId="9" fontId="74" fillId="43" borderId="31" xfId="0" applyNumberFormat="1" applyFont="1" applyFill="1" applyBorder="1" applyAlignment="1">
      <alignment horizontal="center" vertical="center"/>
    </xf>
    <xf numFmtId="10" fontId="74" fillId="54" borderId="31" xfId="0" applyNumberFormat="1" applyFont="1" applyFill="1" applyBorder="1" applyAlignment="1">
      <alignment horizontal="center" vertical="center"/>
    </xf>
    <xf numFmtId="175" fontId="73" fillId="40" borderId="27" xfId="0" applyNumberFormat="1" applyFont="1" applyFill="1" applyBorder="1" applyAlignment="1">
      <alignment horizontal="right" vertical="center" indent="1"/>
    </xf>
    <xf numFmtId="9" fontId="74" fillId="40" borderId="27" xfId="0" applyNumberFormat="1" applyFont="1" applyFill="1" applyBorder="1" applyAlignment="1">
      <alignment horizontal="center" vertical="center"/>
    </xf>
    <xf numFmtId="175" fontId="73" fillId="41" borderId="27" xfId="0" applyNumberFormat="1" applyFont="1" applyFill="1" applyBorder="1" applyAlignment="1">
      <alignment horizontal="right" vertical="center" indent="1"/>
    </xf>
    <xf numFmtId="9" fontId="74" fillId="41" borderId="27" xfId="0" applyNumberFormat="1" applyFont="1" applyFill="1" applyBorder="1" applyAlignment="1">
      <alignment horizontal="center" vertical="center"/>
    </xf>
    <xf numFmtId="175" fontId="73" fillId="42" borderId="27" xfId="0" applyNumberFormat="1" applyFont="1" applyFill="1" applyBorder="1" applyAlignment="1">
      <alignment horizontal="right" vertical="center" indent="1"/>
    </xf>
    <xf numFmtId="9" fontId="73" fillId="42" borderId="27" xfId="0" applyNumberFormat="1" applyFont="1" applyFill="1" applyBorder="1" applyAlignment="1">
      <alignment horizontal="right" vertical="center" indent="1"/>
    </xf>
    <xf numFmtId="3" fontId="73" fillId="42" borderId="27" xfId="6" applyNumberFormat="1" applyFont="1" applyFill="1" applyBorder="1" applyAlignment="1">
      <alignment horizontal="right" vertical="center" indent="1"/>
    </xf>
    <xf numFmtId="176" fontId="73" fillId="42" borderId="27" xfId="4" applyNumberFormat="1" applyFont="1" applyFill="1" applyBorder="1" applyAlignment="1">
      <alignment horizontal="right" vertical="center" indent="1"/>
    </xf>
    <xf numFmtId="9" fontId="73" fillId="42" borderId="27" xfId="6" applyFont="1" applyFill="1" applyBorder="1" applyAlignment="1">
      <alignment horizontal="right" vertical="center" indent="1"/>
    </xf>
    <xf numFmtId="9" fontId="74" fillId="42" borderId="27" xfId="0" applyNumberFormat="1" applyFont="1" applyFill="1" applyBorder="1" applyAlignment="1">
      <alignment horizontal="center" vertical="center"/>
    </xf>
    <xf numFmtId="175" fontId="73" fillId="43" borderId="27" xfId="0" applyNumberFormat="1" applyFont="1" applyFill="1" applyBorder="1" applyAlignment="1">
      <alignment horizontal="right" vertical="center" indent="1"/>
    </xf>
    <xf numFmtId="9" fontId="74" fillId="43" borderId="27" xfId="0" applyNumberFormat="1" applyFont="1" applyFill="1" applyBorder="1" applyAlignment="1">
      <alignment horizontal="center" vertical="center"/>
    </xf>
    <xf numFmtId="10" fontId="74" fillId="54" borderId="27" xfId="0" applyNumberFormat="1" applyFont="1" applyFill="1" applyBorder="1" applyAlignment="1">
      <alignment horizontal="center" vertical="center"/>
    </xf>
    <xf numFmtId="0" fontId="76" fillId="44" borderId="27" xfId="0" applyFont="1" applyFill="1" applyBorder="1" applyAlignment="1">
      <alignment vertical="center"/>
    </xf>
    <xf numFmtId="175" fontId="73" fillId="44" borderId="27" xfId="0" applyNumberFormat="1" applyFont="1" applyFill="1" applyBorder="1" applyAlignment="1">
      <alignment horizontal="right" vertical="center" indent="1"/>
    </xf>
    <xf numFmtId="9" fontId="74" fillId="44" borderId="27" xfId="0" applyNumberFormat="1" applyFont="1" applyFill="1" applyBorder="1" applyAlignment="1">
      <alignment horizontal="center" vertical="center"/>
    </xf>
    <xf numFmtId="175" fontId="73" fillId="45" borderId="27" xfId="0" applyNumberFormat="1" applyFont="1" applyFill="1" applyBorder="1" applyAlignment="1">
      <alignment horizontal="right" vertical="center" indent="1"/>
    </xf>
    <xf numFmtId="9" fontId="74" fillId="45" borderId="27" xfId="0" applyNumberFormat="1" applyFont="1" applyFill="1" applyBorder="1" applyAlignment="1">
      <alignment horizontal="center" vertical="center"/>
    </xf>
    <xf numFmtId="175" fontId="73" fillId="46" borderId="27" xfId="0" applyNumberFormat="1" applyFont="1" applyFill="1" applyBorder="1" applyAlignment="1">
      <alignment horizontal="right" vertical="center" indent="1"/>
    </xf>
    <xf numFmtId="9" fontId="73" fillId="46" borderId="27" xfId="0" applyNumberFormat="1" applyFont="1" applyFill="1" applyBorder="1" applyAlignment="1">
      <alignment horizontal="right" vertical="center" indent="1"/>
    </xf>
    <xf numFmtId="3" fontId="73" fillId="46" borderId="27" xfId="6" applyNumberFormat="1" applyFont="1" applyFill="1" applyBorder="1" applyAlignment="1">
      <alignment horizontal="right" vertical="center" indent="1"/>
    </xf>
    <xf numFmtId="176" fontId="73" fillId="46" borderId="27" xfId="4" applyNumberFormat="1" applyFont="1" applyFill="1" applyBorder="1" applyAlignment="1">
      <alignment horizontal="right" vertical="center" indent="1"/>
    </xf>
    <xf numFmtId="9" fontId="73" fillId="46" borderId="27" xfId="6" applyFont="1" applyFill="1" applyBorder="1" applyAlignment="1">
      <alignment horizontal="right" vertical="center" indent="1"/>
    </xf>
    <xf numFmtId="9" fontId="74" fillId="46" borderId="27" xfId="0" applyNumberFormat="1" applyFont="1" applyFill="1" applyBorder="1" applyAlignment="1">
      <alignment horizontal="center" vertical="center"/>
    </xf>
    <xf numFmtId="175" fontId="73" fillId="47" borderId="27" xfId="0" applyNumberFormat="1" applyFont="1" applyFill="1" applyBorder="1" applyAlignment="1">
      <alignment horizontal="right" vertical="center" indent="1"/>
    </xf>
    <xf numFmtId="9" fontId="74" fillId="47" borderId="27" xfId="0" applyNumberFormat="1" applyFont="1" applyFill="1" applyBorder="1" applyAlignment="1">
      <alignment horizontal="center" vertical="center"/>
    </xf>
    <xf numFmtId="10" fontId="74" fillId="55" borderId="27" xfId="0" applyNumberFormat="1" applyFont="1" applyFill="1" applyBorder="1" applyAlignment="1">
      <alignment horizontal="center" vertical="center"/>
    </xf>
    <xf numFmtId="0" fontId="71" fillId="51" borderId="27" xfId="0" applyFont="1" applyFill="1" applyBorder="1" applyAlignment="1">
      <alignment vertical="center"/>
    </xf>
    <xf numFmtId="175" fontId="71" fillId="51" borderId="27" xfId="0" applyNumberFormat="1" applyFont="1" applyFill="1" applyBorder="1" applyAlignment="1">
      <alignment horizontal="right" vertical="center" indent="1"/>
    </xf>
    <xf numFmtId="175" fontId="71" fillId="48" borderId="27" xfId="0" applyNumberFormat="1" applyFont="1" applyFill="1" applyBorder="1" applyAlignment="1">
      <alignment horizontal="right" vertical="center" indent="1"/>
    </xf>
    <xf numFmtId="175" fontId="71" fillId="49" borderId="27" xfId="0" applyNumberFormat="1" applyFont="1" applyFill="1" applyBorder="1" applyAlignment="1">
      <alignment horizontal="right" vertical="center" indent="1"/>
    </xf>
    <xf numFmtId="3" fontId="71" fillId="49" borderId="27" xfId="6" applyNumberFormat="1" applyFont="1" applyFill="1" applyBorder="1" applyAlignment="1">
      <alignment horizontal="right" vertical="center" indent="1"/>
    </xf>
    <xf numFmtId="176" fontId="71" fillId="49" borderId="27" xfId="4" applyNumberFormat="1" applyFont="1" applyFill="1" applyBorder="1" applyAlignment="1">
      <alignment horizontal="right" vertical="center" indent="1"/>
    </xf>
    <xf numFmtId="9" fontId="71" fillId="49" borderId="27" xfId="6" applyFont="1" applyFill="1" applyBorder="1" applyAlignment="1">
      <alignment horizontal="right" vertical="center" indent="1"/>
    </xf>
    <xf numFmtId="9" fontId="72" fillId="49" borderId="27" xfId="0" applyNumberFormat="1" applyFont="1" applyFill="1" applyBorder="1" applyAlignment="1">
      <alignment horizontal="center" vertical="center"/>
    </xf>
    <xf numFmtId="175" fontId="71" fillId="50" borderId="27" xfId="0" applyNumberFormat="1" applyFont="1" applyFill="1" applyBorder="1" applyAlignment="1">
      <alignment horizontal="right" vertical="center" indent="1"/>
    </xf>
    <xf numFmtId="10" fontId="72" fillId="53" borderId="27" xfId="0" applyNumberFormat="1" applyFont="1" applyFill="1" applyBorder="1" applyAlignment="1">
      <alignment horizontal="center" vertical="center"/>
    </xf>
    <xf numFmtId="0" fontId="77" fillId="8" borderId="0" xfId="0" applyFont="1" applyFill="1"/>
    <xf numFmtId="0" fontId="78" fillId="8" borderId="0" xfId="0" applyFont="1" applyFill="1" applyAlignment="1">
      <alignment horizontal="right"/>
    </xf>
    <xf numFmtId="9" fontId="72" fillId="51" borderId="27" xfId="0" applyNumberFormat="1" applyFont="1" applyFill="1" applyBorder="1" applyAlignment="1">
      <alignment horizontal="center" vertical="center"/>
    </xf>
    <xf numFmtId="9" fontId="72" fillId="48" borderId="27" xfId="0" applyNumberFormat="1" applyFont="1" applyFill="1" applyBorder="1" applyAlignment="1">
      <alignment horizontal="center" vertical="center"/>
    </xf>
    <xf numFmtId="9" fontId="72" fillId="50" borderId="27" xfId="0" applyNumberFormat="1" applyFont="1" applyFill="1" applyBorder="1" applyAlignment="1">
      <alignment horizontal="center" vertical="center"/>
    </xf>
    <xf numFmtId="9" fontId="72" fillId="51" borderId="27" xfId="6" applyFont="1" applyFill="1" applyBorder="1" applyAlignment="1">
      <alignment horizontal="center" vertical="center" wrapText="1"/>
    </xf>
    <xf numFmtId="9" fontId="72" fillId="52" borderId="27" xfId="6" applyFont="1" applyFill="1" applyBorder="1" applyAlignment="1">
      <alignment horizontal="center" vertical="center" wrapText="1"/>
    </xf>
    <xf numFmtId="9" fontId="72" fillId="49" borderId="27" xfId="6" applyFont="1" applyFill="1" applyBorder="1" applyAlignment="1">
      <alignment horizontal="center" vertical="center" wrapText="1"/>
    </xf>
    <xf numFmtId="9" fontId="72" fillId="50" borderId="27" xfId="6" applyFont="1" applyFill="1" applyBorder="1" applyAlignment="1">
      <alignment horizontal="center" vertical="center" wrapText="1"/>
    </xf>
    <xf numFmtId="0" fontId="71" fillId="50" borderId="27" xfId="0" applyFont="1" applyFill="1" applyBorder="1" applyAlignment="1">
      <alignment vertical="center" wrapText="1"/>
    </xf>
    <xf numFmtId="0" fontId="75" fillId="0" borderId="27" xfId="18" applyFont="1" applyBorder="1" applyAlignment="1">
      <alignment horizontal="right" wrapText="1"/>
    </xf>
    <xf numFmtId="176" fontId="75" fillId="0" borderId="27" xfId="4" applyNumberFormat="1" applyFont="1" applyFill="1" applyBorder="1" applyAlignment="1">
      <alignment horizontal="center" wrapText="1"/>
    </xf>
    <xf numFmtId="177" fontId="75" fillId="0" borderId="27" xfId="6" applyNumberFormat="1" applyFont="1" applyFill="1" applyBorder="1" applyAlignment="1">
      <alignment horizontal="right" wrapText="1"/>
    </xf>
    <xf numFmtId="9" fontId="81" fillId="0" borderId="27" xfId="6" applyFont="1" applyFill="1" applyBorder="1" applyAlignment="1">
      <alignment horizontal="right" wrapText="1"/>
    </xf>
    <xf numFmtId="9" fontId="75" fillId="0" borderId="27" xfId="6" applyFont="1" applyFill="1" applyBorder="1" applyAlignment="1">
      <alignment horizontal="center" wrapText="1"/>
    </xf>
    <xf numFmtId="177" fontId="81" fillId="0" borderId="27" xfId="6" applyNumberFormat="1" applyFont="1" applyFill="1" applyBorder="1" applyAlignment="1">
      <alignment horizontal="right" wrapText="1"/>
    </xf>
    <xf numFmtId="0" fontId="75" fillId="57" borderId="27" xfId="18" applyFont="1" applyFill="1" applyBorder="1" applyAlignment="1">
      <alignment horizontal="right" wrapText="1"/>
    </xf>
    <xf numFmtId="176" fontId="75" fillId="57" borderId="27" xfId="4" applyNumberFormat="1" applyFont="1" applyFill="1" applyBorder="1" applyAlignment="1">
      <alignment horizontal="center" wrapText="1"/>
    </xf>
    <xf numFmtId="177" fontId="75" fillId="57" borderId="27" xfId="6" applyNumberFormat="1" applyFont="1" applyFill="1" applyBorder="1" applyAlignment="1">
      <alignment horizontal="right" wrapText="1"/>
    </xf>
    <xf numFmtId="9" fontId="81" fillId="57" borderId="27" xfId="6" applyFont="1" applyFill="1" applyBorder="1" applyAlignment="1">
      <alignment horizontal="right" wrapText="1"/>
    </xf>
    <xf numFmtId="9" fontId="75" fillId="57" borderId="27" xfId="6" applyFont="1" applyFill="1" applyBorder="1" applyAlignment="1">
      <alignment horizontal="center" wrapText="1"/>
    </xf>
    <xf numFmtId="177" fontId="81" fillId="57" borderId="27" xfId="6" applyNumberFormat="1" applyFont="1" applyFill="1" applyBorder="1" applyAlignment="1">
      <alignment horizontal="right" wrapText="1"/>
    </xf>
    <xf numFmtId="0" fontId="75" fillId="8" borderId="27" xfId="18" applyFont="1" applyFill="1" applyBorder="1" applyAlignment="1">
      <alignment horizontal="right" wrapText="1"/>
    </xf>
    <xf numFmtId="176" fontId="75" fillId="8" borderId="27" xfId="4" applyNumberFormat="1" applyFont="1" applyFill="1" applyBorder="1" applyAlignment="1">
      <alignment horizontal="center" wrapText="1"/>
    </xf>
    <xf numFmtId="177" fontId="75" fillId="8" borderId="27" xfId="6" applyNumberFormat="1" applyFont="1" applyFill="1" applyBorder="1" applyAlignment="1">
      <alignment horizontal="right" wrapText="1"/>
    </xf>
    <xf numFmtId="9" fontId="81" fillId="8" borderId="27" xfId="6" applyFont="1" applyFill="1" applyBorder="1" applyAlignment="1">
      <alignment horizontal="right" wrapText="1"/>
    </xf>
    <xf numFmtId="9" fontId="75" fillId="8" borderId="27" xfId="6" applyFont="1" applyFill="1" applyBorder="1" applyAlignment="1">
      <alignment horizontal="center" wrapText="1"/>
    </xf>
    <xf numFmtId="177" fontId="81" fillId="8" borderId="27" xfId="6" applyNumberFormat="1" applyFont="1" applyFill="1" applyBorder="1" applyAlignment="1">
      <alignment horizontal="right" wrapText="1"/>
    </xf>
    <xf numFmtId="3" fontId="71" fillId="51" borderId="27" xfId="6" applyNumberFormat="1" applyFont="1" applyFill="1" applyBorder="1" applyAlignment="1">
      <alignment vertical="center"/>
    </xf>
    <xf numFmtId="176" fontId="71" fillId="51" borderId="27" xfId="4" applyNumberFormat="1" applyFont="1" applyFill="1" applyBorder="1" applyAlignment="1">
      <alignment horizontal="center" wrapText="1"/>
    </xf>
    <xf numFmtId="177" fontId="71" fillId="51" borderId="27" xfId="6" applyNumberFormat="1" applyFont="1" applyFill="1" applyBorder="1" applyAlignment="1">
      <alignment horizontal="right" wrapText="1"/>
    </xf>
    <xf numFmtId="176" fontId="71" fillId="52" borderId="27" xfId="4" applyNumberFormat="1" applyFont="1" applyFill="1" applyBorder="1" applyAlignment="1">
      <alignment horizontal="center" wrapText="1"/>
    </xf>
    <xf numFmtId="9" fontId="72" fillId="52" borderId="27" xfId="6" applyFont="1" applyFill="1" applyBorder="1" applyAlignment="1">
      <alignment horizontal="right" wrapText="1"/>
    </xf>
    <xf numFmtId="176" fontId="71" fillId="49" borderId="27" xfId="4" applyNumberFormat="1" applyFont="1" applyFill="1" applyBorder="1" applyAlignment="1">
      <alignment horizontal="center" wrapText="1"/>
    </xf>
    <xf numFmtId="9" fontId="71" fillId="49" borderId="27" xfId="6" applyFont="1" applyFill="1" applyBorder="1" applyAlignment="1">
      <alignment horizontal="center" wrapText="1"/>
    </xf>
    <xf numFmtId="9" fontId="72" fillId="49" borderId="27" xfId="6" applyFont="1" applyFill="1" applyBorder="1" applyAlignment="1">
      <alignment horizontal="right" wrapText="1"/>
    </xf>
    <xf numFmtId="176" fontId="71" fillId="50" borderId="27" xfId="4" applyNumberFormat="1" applyFont="1" applyFill="1" applyBorder="1" applyAlignment="1">
      <alignment horizontal="center" wrapText="1"/>
    </xf>
    <xf numFmtId="177" fontId="72" fillId="50" borderId="27" xfId="6" applyNumberFormat="1" applyFont="1" applyFill="1" applyBorder="1" applyAlignment="1">
      <alignment horizontal="right" wrapText="1"/>
    </xf>
    <xf numFmtId="9" fontId="72" fillId="50" borderId="27" xfId="6" applyFont="1" applyFill="1" applyBorder="1" applyAlignment="1">
      <alignment horizontal="right" wrapText="1"/>
    </xf>
    <xf numFmtId="10" fontId="72" fillId="56" borderId="27" xfId="6" applyNumberFormat="1" applyFont="1" applyFill="1" applyBorder="1" applyAlignment="1">
      <alignment horizontal="right" wrapText="1"/>
    </xf>
    <xf numFmtId="177" fontId="81" fillId="0" borderId="27" xfId="6" applyNumberFormat="1" applyFont="1" applyFill="1" applyBorder="1" applyAlignment="1">
      <alignment horizontal="center" wrapText="1"/>
    </xf>
    <xf numFmtId="9" fontId="81" fillId="0" borderId="27" xfId="6" applyFont="1" applyFill="1" applyBorder="1" applyAlignment="1">
      <alignment horizontal="center" wrapText="1"/>
    </xf>
    <xf numFmtId="177" fontId="81" fillId="57" borderId="27" xfId="6" applyNumberFormat="1" applyFont="1" applyFill="1" applyBorder="1" applyAlignment="1">
      <alignment horizontal="center" wrapText="1"/>
    </xf>
    <xf numFmtId="9" fontId="81" fillId="57" borderId="27" xfId="6" applyFont="1" applyFill="1" applyBorder="1" applyAlignment="1">
      <alignment horizontal="center" wrapText="1"/>
    </xf>
    <xf numFmtId="177" fontId="81" fillId="8" borderId="27" xfId="6" applyNumberFormat="1" applyFont="1" applyFill="1" applyBorder="1" applyAlignment="1">
      <alignment horizontal="center" wrapText="1"/>
    </xf>
    <xf numFmtId="9" fontId="81" fillId="8" borderId="27" xfId="6" applyFont="1" applyFill="1" applyBorder="1" applyAlignment="1">
      <alignment horizontal="center" wrapText="1"/>
    </xf>
    <xf numFmtId="177" fontId="72" fillId="51" borderId="27" xfId="6" applyNumberFormat="1" applyFont="1" applyFill="1" applyBorder="1" applyAlignment="1">
      <alignment horizontal="center" wrapText="1"/>
    </xf>
    <xf numFmtId="9" fontId="72" fillId="51" borderId="27" xfId="6" applyFont="1" applyFill="1" applyBorder="1" applyAlignment="1">
      <alignment horizontal="center" wrapText="1"/>
    </xf>
    <xf numFmtId="0" fontId="83" fillId="0" borderId="0" xfId="0" applyFont="1" applyAlignment="1">
      <alignment vertical="center" wrapText="1"/>
    </xf>
    <xf numFmtId="0" fontId="85" fillId="0" borderId="0" xfId="0" applyFont="1" applyAlignment="1">
      <alignment horizontal="right" vertical="center"/>
    </xf>
    <xf numFmtId="0" fontId="87" fillId="51" borderId="27" xfId="0" applyFont="1" applyFill="1" applyBorder="1" applyAlignment="1">
      <alignment horizontal="center" vertical="center" wrapText="1"/>
    </xf>
    <xf numFmtId="0" fontId="87" fillId="52" borderId="27" xfId="0" applyFont="1" applyFill="1" applyBorder="1" applyAlignment="1">
      <alignment horizontal="center" vertical="center" wrapText="1"/>
    </xf>
    <xf numFmtId="0" fontId="71" fillId="59" borderId="27" xfId="0" applyFont="1" applyFill="1" applyBorder="1" applyAlignment="1">
      <alignment horizontal="center" vertical="center" wrapText="1"/>
    </xf>
    <xf numFmtId="0" fontId="86" fillId="59" borderId="27" xfId="0" applyFont="1" applyFill="1" applyBorder="1" applyAlignment="1">
      <alignment horizontal="center" vertical="center" wrapText="1"/>
    </xf>
    <xf numFmtId="0" fontId="87" fillId="50" borderId="27" xfId="0" applyFont="1" applyFill="1" applyBorder="1" applyAlignment="1">
      <alignment horizontal="center" vertical="center" wrapText="1"/>
    </xf>
    <xf numFmtId="3" fontId="77" fillId="44" borderId="27" xfId="0" applyNumberFormat="1" applyFont="1" applyFill="1" applyBorder="1"/>
    <xf numFmtId="9" fontId="74" fillId="57" borderId="27" xfId="6" applyFont="1" applyFill="1" applyBorder="1" applyAlignment="1">
      <alignment horizontal="center"/>
    </xf>
    <xf numFmtId="9" fontId="74" fillId="60" borderId="27" xfId="6" applyFont="1" applyFill="1" applyBorder="1" applyAlignment="1">
      <alignment horizontal="center"/>
    </xf>
    <xf numFmtId="9" fontId="73" fillId="61" borderId="27" xfId="6" applyFont="1" applyFill="1" applyBorder="1" applyAlignment="1">
      <alignment horizontal="center"/>
    </xf>
    <xf numFmtId="9" fontId="74" fillId="62" borderId="27" xfId="6" applyFont="1" applyFill="1" applyBorder="1" applyAlignment="1">
      <alignment horizontal="center"/>
    </xf>
    <xf numFmtId="3" fontId="70" fillId="58" borderId="27" xfId="0" applyNumberFormat="1" applyFont="1" applyFill="1" applyBorder="1"/>
    <xf numFmtId="9" fontId="88" fillId="44" borderId="27" xfId="6" applyFont="1" applyFill="1" applyBorder="1" applyAlignment="1">
      <alignment horizontal="center"/>
    </xf>
    <xf numFmtId="9" fontId="88" fillId="63" borderId="27" xfId="6" applyFont="1" applyFill="1" applyBorder="1" applyAlignment="1">
      <alignment horizontal="center"/>
    </xf>
    <xf numFmtId="9" fontId="76" fillId="64" borderId="27" xfId="6" applyFont="1" applyFill="1" applyBorder="1" applyAlignment="1">
      <alignment horizontal="center"/>
    </xf>
    <xf numFmtId="9" fontId="88" fillId="65" borderId="27" xfId="6" applyFont="1" applyFill="1" applyBorder="1" applyAlignment="1">
      <alignment horizontal="center"/>
    </xf>
    <xf numFmtId="3" fontId="77" fillId="58" borderId="27" xfId="0" applyNumberFormat="1" applyFont="1" applyFill="1" applyBorder="1"/>
    <xf numFmtId="9" fontId="74" fillId="44" borderId="27" xfId="6" applyFont="1" applyFill="1" applyBorder="1" applyAlignment="1">
      <alignment horizontal="center"/>
    </xf>
    <xf numFmtId="9" fontId="74" fillId="63" borderId="27" xfId="6" applyFont="1" applyFill="1" applyBorder="1" applyAlignment="1">
      <alignment horizontal="center"/>
    </xf>
    <xf numFmtId="9" fontId="73" fillId="64" borderId="27" xfId="6" applyFont="1" applyFill="1" applyBorder="1" applyAlignment="1">
      <alignment horizontal="center"/>
    </xf>
    <xf numFmtId="9" fontId="74" fillId="65" borderId="27" xfId="6" applyFont="1" applyFill="1" applyBorder="1" applyAlignment="1">
      <alignment horizontal="center"/>
    </xf>
    <xf numFmtId="9" fontId="74" fillId="44" borderId="27" xfId="6" quotePrefix="1" applyFont="1" applyFill="1" applyBorder="1" applyAlignment="1">
      <alignment horizontal="center"/>
    </xf>
    <xf numFmtId="9" fontId="73" fillId="64" borderId="27" xfId="6" quotePrefix="1" applyFont="1" applyFill="1" applyBorder="1" applyAlignment="1">
      <alignment horizontal="center"/>
    </xf>
    <xf numFmtId="9" fontId="74" fillId="65" borderId="27" xfId="6" quotePrefix="1" applyFont="1" applyFill="1" applyBorder="1" applyAlignment="1">
      <alignment horizontal="center"/>
    </xf>
    <xf numFmtId="177" fontId="74" fillId="63" borderId="27" xfId="6" applyNumberFormat="1" applyFont="1" applyFill="1" applyBorder="1" applyAlignment="1">
      <alignment horizontal="center"/>
    </xf>
    <xf numFmtId="177" fontId="74" fillId="65" borderId="27" xfId="6" quotePrefix="1" applyNumberFormat="1" applyFont="1" applyFill="1" applyBorder="1" applyAlignment="1">
      <alignment horizontal="center"/>
    </xf>
    <xf numFmtId="10" fontId="77" fillId="8" borderId="0" xfId="6" applyNumberFormat="1" applyFont="1" applyFill="1" applyBorder="1"/>
    <xf numFmtId="0" fontId="89" fillId="8" borderId="0" xfId="0" applyFont="1" applyFill="1" applyAlignment="1">
      <alignment horizontal="right"/>
    </xf>
    <xf numFmtId="0" fontId="0" fillId="14" borderId="0" xfId="0" applyFill="1" applyAlignment="1">
      <alignment horizontal="right" vertical="center"/>
    </xf>
    <xf numFmtId="3" fontId="84" fillId="14" borderId="0" xfId="0" applyNumberFormat="1" applyFont="1" applyFill="1" applyAlignment="1">
      <alignment horizontal="right"/>
    </xf>
    <xf numFmtId="0" fontId="0" fillId="14" borderId="35" xfId="0" applyFill="1" applyBorder="1"/>
    <xf numFmtId="0" fontId="0" fillId="14" borderId="34" xfId="0" applyFill="1" applyBorder="1"/>
    <xf numFmtId="0" fontId="2" fillId="0" borderId="0" xfId="0" applyFont="1"/>
    <xf numFmtId="3" fontId="71" fillId="51" borderId="27" xfId="0" applyNumberFormat="1" applyFont="1" applyFill="1" applyBorder="1"/>
    <xf numFmtId="0" fontId="77" fillId="0" borderId="27" xfId="0" applyFont="1" applyBorder="1"/>
    <xf numFmtId="3" fontId="71" fillId="50" borderId="27" xfId="4" applyNumberFormat="1" applyFont="1" applyFill="1" applyBorder="1"/>
    <xf numFmtId="0" fontId="77" fillId="8" borderId="27" xfId="0" applyFont="1" applyFill="1" applyBorder="1"/>
    <xf numFmtId="3" fontId="71" fillId="49" borderId="27" xfId="4" applyNumberFormat="1" applyFont="1" applyFill="1" applyBorder="1"/>
    <xf numFmtId="10" fontId="71" fillId="53" borderId="27" xfId="6" applyNumberFormat="1" applyFont="1" applyFill="1" applyBorder="1"/>
    <xf numFmtId="3" fontId="71" fillId="66" borderId="27" xfId="0" applyNumberFormat="1" applyFont="1" applyFill="1" applyBorder="1"/>
    <xf numFmtId="0" fontId="75" fillId="58" borderId="36" xfId="19" applyFont="1" applyFill="1" applyBorder="1" applyAlignment="1">
      <alignment horizontal="right" vertical="center" wrapText="1"/>
    </xf>
    <xf numFmtId="3" fontId="77" fillId="44" borderId="38" xfId="0" applyNumberFormat="1" applyFont="1" applyFill="1" applyBorder="1"/>
    <xf numFmtId="0" fontId="77" fillId="8" borderId="36" xfId="0" applyFont="1" applyFill="1" applyBorder="1"/>
    <xf numFmtId="3" fontId="77" fillId="65" borderId="31" xfId="0" applyNumberFormat="1" applyFont="1" applyFill="1" applyBorder="1" applyAlignment="1">
      <alignment horizontal="right" vertical="center"/>
    </xf>
    <xf numFmtId="3" fontId="77" fillId="62" borderId="31" xfId="0" applyNumberFormat="1" applyFont="1" applyFill="1" applyBorder="1"/>
    <xf numFmtId="0" fontId="75" fillId="64" borderId="31" xfId="19" applyFont="1" applyFill="1" applyBorder="1" applyAlignment="1">
      <alignment horizontal="right" vertical="center" wrapText="1"/>
    </xf>
    <xf numFmtId="3" fontId="77" fillId="61" borderId="38" xfId="4" applyNumberFormat="1" applyFont="1" applyFill="1" applyBorder="1"/>
    <xf numFmtId="0" fontId="75" fillId="54" borderId="27" xfId="19" applyFont="1" applyFill="1" applyBorder="1" applyAlignment="1">
      <alignment horizontal="right" vertical="center" wrapText="1"/>
    </xf>
    <xf numFmtId="178" fontId="77" fillId="67" borderId="27" xfId="6" applyNumberFormat="1" applyFont="1" applyFill="1" applyBorder="1" applyAlignment="1">
      <alignment horizontal="right"/>
    </xf>
    <xf numFmtId="0" fontId="75" fillId="68" borderId="31" xfId="19" applyFont="1" applyFill="1" applyBorder="1" applyAlignment="1">
      <alignment horizontal="right" vertical="center" wrapText="1"/>
    </xf>
    <xf numFmtId="3" fontId="77" fillId="69" borderId="38" xfId="0" applyNumberFormat="1" applyFont="1" applyFill="1" applyBorder="1"/>
    <xf numFmtId="0" fontId="75" fillId="58" borderId="33" xfId="19" applyFont="1" applyFill="1" applyBorder="1" applyAlignment="1">
      <alignment horizontal="right" vertical="center" wrapText="1"/>
    </xf>
    <xf numFmtId="0" fontId="77" fillId="8" borderId="33" xfId="0" applyFont="1" applyFill="1" applyBorder="1"/>
    <xf numFmtId="3" fontId="77" fillId="65" borderId="27" xfId="0" applyNumberFormat="1" applyFont="1" applyFill="1" applyBorder="1" applyAlignment="1">
      <alignment horizontal="right" vertical="center"/>
    </xf>
    <xf numFmtId="3" fontId="77" fillId="62" borderId="27" xfId="0" applyNumberFormat="1" applyFont="1" applyFill="1" applyBorder="1"/>
    <xf numFmtId="0" fontId="75" fillId="64" borderId="27" xfId="19" applyFont="1" applyFill="1" applyBorder="1" applyAlignment="1">
      <alignment horizontal="right" vertical="center" wrapText="1"/>
    </xf>
    <xf numFmtId="3" fontId="77" fillId="61" borderId="29" xfId="4" applyNumberFormat="1" applyFont="1" applyFill="1" applyBorder="1"/>
    <xf numFmtId="0" fontId="75" fillId="68" borderId="27" xfId="19" applyFont="1" applyFill="1" applyBorder="1" applyAlignment="1">
      <alignment horizontal="right" vertical="center" wrapText="1"/>
    </xf>
    <xf numFmtId="0" fontId="75" fillId="64" borderId="27" xfId="19" quotePrefix="1" applyFont="1" applyFill="1" applyBorder="1" applyAlignment="1">
      <alignment horizontal="right" vertical="center" wrapText="1"/>
    </xf>
    <xf numFmtId="0" fontId="75" fillId="58" borderId="33" xfId="19" quotePrefix="1" applyFont="1" applyFill="1" applyBorder="1" applyAlignment="1">
      <alignment horizontal="right" vertical="center" wrapText="1"/>
    </xf>
    <xf numFmtId="0" fontId="75" fillId="54" borderId="31" xfId="19" quotePrefix="1" applyFont="1" applyFill="1" applyBorder="1" applyAlignment="1">
      <alignment horizontal="right" vertical="center" wrapText="1"/>
    </xf>
    <xf numFmtId="3" fontId="77" fillId="65" borderId="27" xfId="0" quotePrefix="1" applyNumberFormat="1" applyFont="1" applyFill="1" applyBorder="1" applyAlignment="1">
      <alignment horizontal="right" vertical="center"/>
    </xf>
    <xf numFmtId="0" fontId="75" fillId="54" borderId="27" xfId="19" quotePrefix="1" applyFont="1" applyFill="1" applyBorder="1" applyAlignment="1">
      <alignment horizontal="right" vertical="center" wrapText="1"/>
    </xf>
    <xf numFmtId="0" fontId="31" fillId="14" borderId="0" xfId="0" applyFont="1" applyFill="1"/>
    <xf numFmtId="0" fontId="35" fillId="44" borderId="37" xfId="19" applyFont="1" applyFill="1" applyBorder="1" applyAlignment="1">
      <alignment horizontal="left" wrapText="1"/>
    </xf>
    <xf numFmtId="0" fontId="35" fillId="44" borderId="30" xfId="19" applyFont="1" applyFill="1" applyBorder="1" applyAlignment="1">
      <alignment horizontal="left" wrapText="1"/>
    </xf>
    <xf numFmtId="0" fontId="31" fillId="0" borderId="0" xfId="0" applyFont="1"/>
    <xf numFmtId="3" fontId="90" fillId="62" borderId="31" xfId="0" applyNumberFormat="1" applyFont="1" applyFill="1" applyBorder="1"/>
    <xf numFmtId="3" fontId="90" fillId="62" borderId="27" xfId="0" applyNumberFormat="1" applyFont="1" applyFill="1" applyBorder="1"/>
    <xf numFmtId="0" fontId="35" fillId="61" borderId="31" xfId="19" applyFont="1" applyFill="1" applyBorder="1" applyAlignment="1">
      <alignment wrapText="1"/>
    </xf>
    <xf numFmtId="0" fontId="35" fillId="61" borderId="27" xfId="19" applyFont="1" applyFill="1" applyBorder="1" applyAlignment="1">
      <alignment wrapText="1"/>
    </xf>
    <xf numFmtId="0" fontId="35" fillId="67" borderId="27" xfId="19" applyFont="1" applyFill="1" applyBorder="1" applyAlignment="1">
      <alignment wrapText="1"/>
    </xf>
    <xf numFmtId="0" fontId="35" fillId="67" borderId="31" xfId="19" applyFont="1" applyFill="1" applyBorder="1" applyAlignment="1">
      <alignment wrapText="1"/>
    </xf>
    <xf numFmtId="0" fontId="35" fillId="69" borderId="31" xfId="19" applyFont="1" applyFill="1" applyBorder="1" applyAlignment="1">
      <alignment wrapText="1"/>
    </xf>
    <xf numFmtId="0" fontId="35" fillId="69" borderId="27" xfId="19" applyFont="1" applyFill="1" applyBorder="1" applyAlignment="1">
      <alignment wrapText="1"/>
    </xf>
    <xf numFmtId="0" fontId="35" fillId="69" borderId="27" xfId="19" applyFont="1" applyFill="1" applyBorder="1"/>
    <xf numFmtId="0" fontId="91" fillId="14" borderId="0" xfId="11" applyFont="1" applyFill="1"/>
    <xf numFmtId="0" fontId="32" fillId="70" borderId="8" xfId="0" applyFont="1" applyFill="1" applyBorder="1" applyAlignment="1">
      <alignment vertical="center" wrapText="1"/>
    </xf>
    <xf numFmtId="0" fontId="32" fillId="70" borderId="8" xfId="0" applyFont="1" applyFill="1" applyBorder="1" applyAlignment="1">
      <alignment horizontal="center" vertical="center" wrapText="1"/>
    </xf>
    <xf numFmtId="3" fontId="32" fillId="70" borderId="8" xfId="0" applyNumberFormat="1" applyFont="1" applyFill="1" applyBorder="1" applyAlignment="1">
      <alignment horizontal="center" vertical="center" wrapText="1"/>
    </xf>
    <xf numFmtId="0" fontId="32" fillId="70" borderId="18" xfId="0" applyFont="1" applyFill="1" applyBorder="1" applyAlignment="1">
      <alignment horizontal="center" vertical="center" wrapText="1"/>
    </xf>
    <xf numFmtId="3" fontId="32" fillId="70" borderId="18" xfId="0" applyNumberFormat="1" applyFont="1" applyFill="1" applyBorder="1" applyAlignment="1">
      <alignment horizontal="center" vertical="center" wrapText="1"/>
    </xf>
    <xf numFmtId="3" fontId="32" fillId="70" borderId="43" xfId="0" applyNumberFormat="1" applyFont="1" applyFill="1" applyBorder="1" applyAlignment="1">
      <alignment horizontal="center" vertical="center" wrapText="1"/>
    </xf>
    <xf numFmtId="3" fontId="32" fillId="70" borderId="44" xfId="0" applyNumberFormat="1" applyFont="1" applyFill="1" applyBorder="1" applyAlignment="1">
      <alignment horizontal="center" vertical="center" wrapText="1"/>
    </xf>
    <xf numFmtId="3" fontId="32" fillId="70" borderId="45" xfId="0" applyNumberFormat="1" applyFont="1" applyFill="1" applyBorder="1" applyAlignment="1">
      <alignment horizontal="center" vertical="center" wrapText="1"/>
    </xf>
    <xf numFmtId="0" fontId="92" fillId="71" borderId="46" xfId="11" applyFont="1" applyFill="1" applyBorder="1" applyAlignment="1">
      <alignment horizontal="center" vertical="center" wrapText="1"/>
    </xf>
    <xf numFmtId="3" fontId="32" fillId="70" borderId="47" xfId="0" applyNumberFormat="1" applyFont="1" applyFill="1" applyBorder="1" applyAlignment="1">
      <alignment horizontal="center" vertical="center" wrapText="1"/>
    </xf>
    <xf numFmtId="9" fontId="53" fillId="32" borderId="15" xfId="0" applyNumberFormat="1" applyFont="1" applyFill="1" applyBorder="1" applyAlignment="1">
      <alignment horizontal="center" vertical="center"/>
    </xf>
    <xf numFmtId="177" fontId="0" fillId="0" borderId="0" xfId="6" applyNumberFormat="1" applyFont="1"/>
    <xf numFmtId="49" fontId="6" fillId="0" borderId="0" xfId="0" applyNumberFormat="1" applyFont="1"/>
    <xf numFmtId="49" fontId="0" fillId="0" borderId="0" xfId="0" applyNumberFormat="1"/>
    <xf numFmtId="0" fontId="6" fillId="0" borderId="0" xfId="0" applyFont="1"/>
    <xf numFmtId="0" fontId="8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77" fontId="4" fillId="0" borderId="0" xfId="6" applyNumberFormat="1" applyFont="1"/>
    <xf numFmtId="3" fontId="0" fillId="0" borderId="0" xfId="0" applyNumberFormat="1"/>
    <xf numFmtId="0" fontId="99" fillId="0" borderId="0" xfId="10" applyFont="1"/>
    <xf numFmtId="0" fontId="51" fillId="14" borderId="0" xfId="0" applyFont="1" applyFill="1" applyAlignment="1">
      <alignment horizontal="left" vertical="center" wrapText="1"/>
    </xf>
    <xf numFmtId="0" fontId="45" fillId="14" borderId="14" xfId="0" applyFont="1" applyFill="1" applyBorder="1" applyAlignment="1">
      <alignment vertical="center" wrapText="1"/>
    </xf>
    <xf numFmtId="0" fontId="60" fillId="0" borderId="0" xfId="10"/>
    <xf numFmtId="0" fontId="4" fillId="0" borderId="0" xfId="0" applyFont="1" applyAlignment="1">
      <alignment horizontal="left"/>
    </xf>
    <xf numFmtId="0" fontId="45" fillId="14" borderId="13" xfId="0" applyFont="1" applyFill="1" applyBorder="1" applyAlignment="1">
      <alignment horizontal="center" vertical="center"/>
    </xf>
    <xf numFmtId="0" fontId="25" fillId="0" borderId="0" xfId="0" applyFont="1" applyAlignment="1">
      <alignment horizontal="right"/>
    </xf>
    <xf numFmtId="177" fontId="4" fillId="0" borderId="0" xfId="0" applyNumberFormat="1" applyFont="1"/>
    <xf numFmtId="0" fontId="45" fillId="14" borderId="8" xfId="0" applyFont="1" applyFill="1" applyBorder="1" applyAlignment="1">
      <alignment horizontal="right" vertical="center" wrapText="1"/>
    </xf>
    <xf numFmtId="3" fontId="46" fillId="14" borderId="19" xfId="0" applyNumberFormat="1" applyFont="1" applyFill="1" applyBorder="1" applyAlignment="1">
      <alignment horizontal="center" vertical="center" wrapText="1"/>
    </xf>
    <xf numFmtId="3" fontId="47" fillId="14" borderId="15" xfId="0" applyNumberFormat="1" applyFont="1" applyFill="1" applyBorder="1" applyAlignment="1">
      <alignment horizontal="center" vertical="center" wrapText="1"/>
    </xf>
    <xf numFmtId="0" fontId="29" fillId="29" borderId="19" xfId="0" applyFont="1" applyFill="1" applyBorder="1" applyAlignment="1">
      <alignment horizontal="center" vertical="center" wrapText="1"/>
    </xf>
    <xf numFmtId="0" fontId="30" fillId="29" borderId="15" xfId="0" applyFont="1" applyFill="1" applyBorder="1" applyAlignment="1">
      <alignment horizontal="center" vertical="center" wrapText="1"/>
    </xf>
    <xf numFmtId="0" fontId="102" fillId="0" borderId="0" xfId="0" applyFont="1"/>
    <xf numFmtId="3" fontId="103" fillId="24" borderId="7" xfId="0" applyNumberFormat="1" applyFont="1" applyFill="1" applyBorder="1" applyAlignment="1">
      <alignment horizontal="center" vertical="center" wrapText="1"/>
    </xf>
    <xf numFmtId="0" fontId="54" fillId="35" borderId="8" xfId="0" applyFont="1" applyFill="1" applyBorder="1" applyAlignment="1">
      <alignment horizontal="center" vertical="center" wrapText="1"/>
    </xf>
    <xf numFmtId="0" fontId="0" fillId="31" borderId="0" xfId="0" applyFill="1"/>
    <xf numFmtId="0" fontId="26" fillId="14" borderId="8" xfId="0" applyFont="1" applyFill="1" applyBorder="1" applyAlignment="1">
      <alignment wrapText="1"/>
    </xf>
    <xf numFmtId="169" fontId="26" fillId="74" borderId="8" xfId="0" applyNumberFormat="1" applyFont="1" applyFill="1" applyBorder="1" applyAlignment="1">
      <alignment horizontal="right" wrapText="1"/>
    </xf>
    <xf numFmtId="177" fontId="27" fillId="74" borderId="8" xfId="0" applyNumberFormat="1" applyFont="1" applyFill="1" applyBorder="1" applyAlignment="1">
      <alignment horizontal="right"/>
    </xf>
    <xf numFmtId="0" fontId="0" fillId="37" borderId="0" xfId="0" applyFill="1"/>
    <xf numFmtId="169" fontId="26" fillId="37" borderId="8" xfId="0" applyNumberFormat="1" applyFont="1" applyFill="1" applyBorder="1" applyAlignment="1">
      <alignment horizontal="right" wrapText="1"/>
    </xf>
    <xf numFmtId="0" fontId="0" fillId="74" borderId="0" xfId="0" applyFill="1"/>
    <xf numFmtId="177" fontId="27" fillId="37" borderId="8" xfId="0" applyNumberFormat="1" applyFont="1" applyFill="1" applyBorder="1"/>
    <xf numFmtId="177" fontId="27" fillId="31" borderId="8" xfId="0" applyNumberFormat="1" applyFont="1" applyFill="1" applyBorder="1" applyAlignment="1">
      <alignment horizontal="right"/>
    </xf>
    <xf numFmtId="169" fontId="26" fillId="31" borderId="8" xfId="0" applyNumberFormat="1" applyFont="1" applyFill="1" applyBorder="1" applyAlignment="1">
      <alignment horizontal="right" wrapText="1"/>
    </xf>
    <xf numFmtId="10" fontId="104" fillId="31" borderId="8" xfId="0" applyNumberFormat="1" applyFont="1" applyFill="1" applyBorder="1" applyAlignment="1">
      <alignment horizontal="right"/>
    </xf>
    <xf numFmtId="0" fontId="27" fillId="37" borderId="8" xfId="0" applyFont="1" applyFill="1" applyBorder="1"/>
    <xf numFmtId="0" fontId="105" fillId="0" borderId="0" xfId="0" applyFont="1"/>
    <xf numFmtId="177" fontId="26" fillId="31" borderId="8" xfId="0" applyNumberFormat="1" applyFont="1" applyFill="1" applyBorder="1" applyAlignment="1">
      <alignment horizontal="right" wrapText="1"/>
    </xf>
    <xf numFmtId="169" fontId="26" fillId="31" borderId="8" xfId="0" applyNumberFormat="1" applyFont="1" applyFill="1" applyBorder="1" applyAlignment="1">
      <alignment horizontal="right" vertical="center" wrapText="1"/>
    </xf>
    <xf numFmtId="177" fontId="0" fillId="0" borderId="0" xfId="0" applyNumberFormat="1"/>
    <xf numFmtId="177" fontId="68" fillId="21" borderId="7" xfId="3" applyNumberFormat="1" applyFont="1" applyFill="1" applyBorder="1" applyAlignment="1">
      <alignment horizontal="center" vertical="center" wrapText="1"/>
    </xf>
    <xf numFmtId="177" fontId="67" fillId="21" borderId="4" xfId="3" applyNumberFormat="1" applyFont="1" applyFill="1" applyBorder="1" applyAlignment="1">
      <alignment horizontal="center" vertical="center" wrapText="1"/>
    </xf>
    <xf numFmtId="181" fontId="66" fillId="39" borderId="20" xfId="4" applyNumberFormat="1" applyFont="1" applyFill="1" applyBorder="1" applyAlignment="1">
      <alignment horizontal="center" vertical="center" wrapText="1"/>
    </xf>
    <xf numFmtId="181" fontId="66" fillId="39" borderId="7" xfId="4" applyNumberFormat="1" applyFont="1" applyFill="1" applyBorder="1" applyAlignment="1">
      <alignment horizontal="center" vertical="center" wrapText="1"/>
    </xf>
    <xf numFmtId="182" fontId="69" fillId="39" borderId="20" xfId="0" applyNumberFormat="1" applyFont="1" applyFill="1" applyBorder="1" applyAlignment="1">
      <alignment horizontal="center" vertical="center" wrapText="1"/>
    </xf>
    <xf numFmtId="0" fontId="93" fillId="71" borderId="0" xfId="11" applyFont="1" applyFill="1" applyAlignment="1">
      <alignment horizontal="center" vertical="center" wrapText="1"/>
    </xf>
    <xf numFmtId="0" fontId="95" fillId="5" borderId="9" xfId="0" applyFont="1" applyFill="1" applyBorder="1" applyAlignment="1">
      <alignment vertical="center" wrapText="1"/>
    </xf>
    <xf numFmtId="0" fontId="95" fillId="5" borderId="9" xfId="0" applyFont="1" applyFill="1" applyBorder="1" applyAlignment="1">
      <alignment horizontal="center" vertical="center" wrapText="1"/>
    </xf>
    <xf numFmtId="3" fontId="95" fillId="5" borderId="48" xfId="0" applyNumberFormat="1" applyFont="1" applyFill="1" applyBorder="1" applyAlignment="1">
      <alignment horizontal="center" vertical="center" wrapText="1"/>
    </xf>
    <xf numFmtId="0" fontId="96" fillId="5" borderId="50" xfId="0" applyFont="1" applyFill="1" applyBorder="1" applyAlignment="1">
      <alignment horizontal="center" vertical="center" wrapText="1"/>
    </xf>
    <xf numFmtId="0" fontId="95" fillId="5" borderId="10" xfId="0" applyFont="1" applyFill="1" applyBorder="1" applyAlignment="1">
      <alignment vertical="center" wrapText="1"/>
    </xf>
    <xf numFmtId="0" fontId="95" fillId="5" borderId="10" xfId="0" applyFont="1" applyFill="1" applyBorder="1" applyAlignment="1">
      <alignment horizontal="center" vertical="center" wrapText="1"/>
    </xf>
    <xf numFmtId="3" fontId="95" fillId="5" borderId="16" xfId="0" applyNumberFormat="1" applyFont="1" applyFill="1" applyBorder="1" applyAlignment="1">
      <alignment horizontal="center" vertical="center" wrapText="1"/>
    </xf>
    <xf numFmtId="0" fontId="95" fillId="72" borderId="52" xfId="0" applyFont="1" applyFill="1" applyBorder="1" applyAlignment="1">
      <alignment horizontal="center" vertical="center" wrapText="1"/>
    </xf>
    <xf numFmtId="0" fontId="95" fillId="72" borderId="10" xfId="0" applyFont="1" applyFill="1" applyBorder="1" applyAlignment="1">
      <alignment horizontal="center" vertical="center" wrapText="1"/>
    </xf>
    <xf numFmtId="0" fontId="95" fillId="72" borderId="16" xfId="0" applyFont="1" applyFill="1" applyBorder="1" applyAlignment="1">
      <alignment horizontal="center" vertical="center" wrapText="1"/>
    </xf>
    <xf numFmtId="0" fontId="96" fillId="5" borderId="53" xfId="0" applyFont="1" applyFill="1" applyBorder="1" applyAlignment="1">
      <alignment horizontal="center" vertical="center" wrapText="1"/>
    </xf>
    <xf numFmtId="3" fontId="32" fillId="71" borderId="53" xfId="0" applyNumberFormat="1" applyFont="1" applyFill="1" applyBorder="1" applyAlignment="1">
      <alignment horizontal="center" vertical="center" wrapText="1"/>
    </xf>
    <xf numFmtId="0" fontId="95" fillId="5" borderId="16" xfId="0" applyFont="1" applyFill="1" applyBorder="1" applyAlignment="1">
      <alignment horizontal="center" vertical="center" wrapText="1"/>
    </xf>
    <xf numFmtId="0" fontId="95" fillId="73" borderId="10" xfId="0" applyFont="1" applyFill="1" applyBorder="1" applyAlignment="1">
      <alignment vertical="center" wrapText="1"/>
    </xf>
    <xf numFmtId="3" fontId="95" fillId="73" borderId="10" xfId="0" applyNumberFormat="1" applyFont="1" applyFill="1" applyBorder="1" applyAlignment="1">
      <alignment horizontal="center" vertical="center" wrapText="1"/>
    </xf>
    <xf numFmtId="3" fontId="95" fillId="73" borderId="16" xfId="0" applyNumberFormat="1" applyFont="1" applyFill="1" applyBorder="1" applyAlignment="1">
      <alignment horizontal="center" vertical="center" wrapText="1"/>
    </xf>
    <xf numFmtId="3" fontId="96" fillId="73" borderId="53" xfId="0" applyNumberFormat="1" applyFont="1" applyFill="1" applyBorder="1" applyAlignment="1">
      <alignment horizontal="center" vertical="center" wrapText="1"/>
    </xf>
    <xf numFmtId="1" fontId="96" fillId="5" borderId="53" xfId="0" applyNumberFormat="1" applyFont="1" applyFill="1" applyBorder="1" applyAlignment="1">
      <alignment horizontal="center" vertical="center" wrapText="1"/>
    </xf>
    <xf numFmtId="0" fontId="96" fillId="73" borderId="53" xfId="0" applyFont="1" applyFill="1" applyBorder="1" applyAlignment="1">
      <alignment horizontal="center" vertical="center" wrapText="1"/>
    </xf>
    <xf numFmtId="0" fontId="32" fillId="71" borderId="53" xfId="0" applyFont="1" applyFill="1" applyBorder="1" applyAlignment="1">
      <alignment horizontal="center" vertical="center" wrapText="1"/>
    </xf>
    <xf numFmtId="3" fontId="95" fillId="5" borderId="10" xfId="0" applyNumberFormat="1" applyFont="1" applyFill="1" applyBorder="1" applyAlignment="1">
      <alignment horizontal="center" vertical="center" wrapText="1"/>
    </xf>
    <xf numFmtId="3" fontId="96" fillId="5" borderId="53" xfId="0" applyNumberFormat="1" applyFont="1" applyFill="1" applyBorder="1" applyAlignment="1">
      <alignment horizontal="center" vertical="center" wrapText="1"/>
    </xf>
    <xf numFmtId="0" fontId="97" fillId="71" borderId="11" xfId="0" applyFont="1" applyFill="1" applyBorder="1" applyAlignment="1">
      <alignment vertical="center" wrapText="1"/>
    </xf>
    <xf numFmtId="3" fontId="32" fillId="71" borderId="54" xfId="0" applyNumberFormat="1" applyFont="1" applyFill="1" applyBorder="1" applyAlignment="1">
      <alignment horizontal="center" vertical="center" wrapText="1"/>
    </xf>
    <xf numFmtId="179" fontId="95" fillId="5" borderId="51" xfId="6" applyNumberFormat="1" applyFont="1" applyFill="1" applyBorder="1" applyAlignment="1">
      <alignment horizontal="center" vertical="center" wrapText="1"/>
    </xf>
    <xf numFmtId="179" fontId="95" fillId="5" borderId="9" xfId="6" applyNumberFormat="1" applyFont="1" applyFill="1" applyBorder="1" applyAlignment="1">
      <alignment horizontal="center" vertical="center" wrapText="1"/>
    </xf>
    <xf numFmtId="177" fontId="95" fillId="5" borderId="9" xfId="6" applyNumberFormat="1" applyFont="1" applyFill="1" applyBorder="1" applyAlignment="1">
      <alignment horizontal="center" vertical="center" wrapText="1"/>
    </xf>
    <xf numFmtId="179" fontId="95" fillId="5" borderId="17" xfId="6" applyNumberFormat="1" applyFont="1" applyFill="1" applyBorder="1" applyAlignment="1">
      <alignment horizontal="center" vertical="center" wrapText="1"/>
    </xf>
    <xf numFmtId="179" fontId="95" fillId="5" borderId="10" xfId="6" applyNumberFormat="1" applyFont="1" applyFill="1" applyBorder="1" applyAlignment="1">
      <alignment horizontal="center" vertical="center" wrapText="1"/>
    </xf>
    <xf numFmtId="177" fontId="95" fillId="5" borderId="10" xfId="6" applyNumberFormat="1" applyFont="1" applyFill="1" applyBorder="1" applyAlignment="1">
      <alignment horizontal="center" vertical="center" wrapText="1"/>
    </xf>
    <xf numFmtId="179" fontId="95" fillId="73" borderId="17" xfId="6" applyNumberFormat="1" applyFont="1" applyFill="1" applyBorder="1" applyAlignment="1">
      <alignment horizontal="center" vertical="center" wrapText="1"/>
    </xf>
    <xf numFmtId="179" fontId="95" fillId="73" borderId="10" xfId="6" applyNumberFormat="1" applyFont="1" applyFill="1" applyBorder="1" applyAlignment="1">
      <alignment horizontal="center" vertical="center" wrapText="1"/>
    </xf>
    <xf numFmtId="177" fontId="95" fillId="73" borderId="10" xfId="6" applyNumberFormat="1" applyFont="1" applyFill="1" applyBorder="1" applyAlignment="1">
      <alignment horizontal="center" vertical="center" wrapText="1"/>
    </xf>
    <xf numFmtId="180" fontId="32" fillId="70" borderId="15" xfId="6" applyNumberFormat="1" applyFont="1" applyFill="1" applyBorder="1" applyAlignment="1">
      <alignment horizontal="center" vertical="center" wrapText="1"/>
    </xf>
    <xf numFmtId="180" fontId="32" fillId="70" borderId="8" xfId="6" applyNumberFormat="1" applyFont="1" applyFill="1" applyBorder="1" applyAlignment="1">
      <alignment horizontal="center" vertical="center" wrapText="1"/>
    </xf>
    <xf numFmtId="177" fontId="32" fillId="70" borderId="8" xfId="6" applyNumberFormat="1" applyFont="1" applyFill="1" applyBorder="1" applyAlignment="1">
      <alignment horizontal="center" vertical="center" wrapText="1"/>
    </xf>
    <xf numFmtId="0" fontId="106" fillId="71" borderId="10" xfId="0" applyFont="1" applyFill="1" applyBorder="1" applyAlignment="1">
      <alignment vertical="center" wrapText="1"/>
    </xf>
    <xf numFmtId="3" fontId="106" fillId="71" borderId="10" xfId="0" applyNumberFormat="1" applyFont="1" applyFill="1" applyBorder="1" applyAlignment="1">
      <alignment horizontal="center" vertical="center" wrapText="1"/>
    </xf>
    <xf numFmtId="3" fontId="106" fillId="71" borderId="16" xfId="0" applyNumberFormat="1" applyFont="1" applyFill="1" applyBorder="1" applyAlignment="1">
      <alignment horizontal="center" vertical="center" wrapText="1"/>
    </xf>
    <xf numFmtId="0" fontId="106" fillId="71" borderId="10" xfId="0" applyFont="1" applyFill="1" applyBorder="1" applyAlignment="1">
      <alignment horizontal="center" vertical="center" wrapText="1"/>
    </xf>
    <xf numFmtId="0" fontId="106" fillId="71" borderId="16" xfId="0" applyFont="1" applyFill="1" applyBorder="1" applyAlignment="1">
      <alignment horizontal="center" vertical="center" wrapText="1"/>
    </xf>
    <xf numFmtId="179" fontId="106" fillId="71" borderId="17" xfId="6" applyNumberFormat="1" applyFont="1" applyFill="1" applyBorder="1" applyAlignment="1">
      <alignment horizontal="center" vertical="center" wrapText="1"/>
    </xf>
    <xf numFmtId="179" fontId="106" fillId="71" borderId="10" xfId="6" applyNumberFormat="1" applyFont="1" applyFill="1" applyBorder="1" applyAlignment="1">
      <alignment horizontal="center" vertical="center" wrapText="1"/>
    </xf>
    <xf numFmtId="177" fontId="106" fillId="71" borderId="10" xfId="6" applyNumberFormat="1" applyFont="1" applyFill="1" applyBorder="1" applyAlignment="1">
      <alignment horizontal="center" vertical="center" wrapText="1"/>
    </xf>
    <xf numFmtId="3" fontId="106" fillId="71" borderId="11" xfId="0" applyNumberFormat="1" applyFont="1" applyFill="1" applyBorder="1" applyAlignment="1">
      <alignment horizontal="center" vertical="center" wrapText="1"/>
    </xf>
    <xf numFmtId="3" fontId="106" fillId="71" borderId="12" xfId="0" applyNumberFormat="1" applyFont="1" applyFill="1" applyBorder="1" applyAlignment="1">
      <alignment horizontal="center" vertical="center" wrapText="1"/>
    </xf>
    <xf numFmtId="179" fontId="106" fillId="71" borderId="14" xfId="6" applyNumberFormat="1" applyFont="1" applyFill="1" applyBorder="1" applyAlignment="1">
      <alignment horizontal="center" vertical="center" wrapText="1"/>
    </xf>
    <xf numFmtId="179" fontId="106" fillId="71" borderId="11" xfId="6" applyNumberFormat="1" applyFont="1" applyFill="1" applyBorder="1" applyAlignment="1">
      <alignment horizontal="center" vertical="center" wrapText="1"/>
    </xf>
    <xf numFmtId="177" fontId="106" fillId="71" borderId="11" xfId="6" applyNumberFormat="1" applyFont="1" applyFill="1" applyBorder="1" applyAlignment="1">
      <alignment horizontal="center" vertical="center" wrapText="1"/>
    </xf>
    <xf numFmtId="0" fontId="95" fillId="14" borderId="49" xfId="0" applyFont="1" applyFill="1" applyBorder="1" applyAlignment="1">
      <alignment horizontal="center" vertical="center" wrapText="1"/>
    </xf>
    <xf numFmtId="0" fontId="95" fillId="14" borderId="9" xfId="0" applyFont="1" applyFill="1" applyBorder="1" applyAlignment="1">
      <alignment horizontal="center" vertical="center" wrapText="1"/>
    </xf>
    <xf numFmtId="0" fontId="95" fillId="14" borderId="48" xfId="0" applyFont="1" applyFill="1" applyBorder="1" applyAlignment="1">
      <alignment horizontal="center" vertical="center" wrapText="1"/>
    </xf>
    <xf numFmtId="0" fontId="95" fillId="14" borderId="52" xfId="0" applyFont="1" applyFill="1" applyBorder="1" applyAlignment="1">
      <alignment horizontal="center" vertical="center" wrapText="1"/>
    </xf>
    <xf numFmtId="0" fontId="95" fillId="14" borderId="10" xfId="0" applyFont="1" applyFill="1" applyBorder="1" applyAlignment="1">
      <alignment horizontal="center" vertical="center" wrapText="1"/>
    </xf>
    <xf numFmtId="0" fontId="95" fillId="14" borderId="16" xfId="0" applyFont="1" applyFill="1" applyBorder="1" applyAlignment="1">
      <alignment horizontal="center" vertical="center" wrapText="1"/>
    </xf>
    <xf numFmtId="0" fontId="107" fillId="75" borderId="52" xfId="0" applyFont="1" applyFill="1" applyBorder="1" applyAlignment="1">
      <alignment horizontal="center" vertical="center" wrapText="1"/>
    </xf>
    <xf numFmtId="0" fontId="107" fillId="75" borderId="10" xfId="0" applyFont="1" applyFill="1" applyBorder="1" applyAlignment="1">
      <alignment horizontal="center" vertical="center" wrapText="1"/>
    </xf>
    <xf numFmtId="0" fontId="107" fillId="75" borderId="16" xfId="0" applyFont="1" applyFill="1" applyBorder="1" applyAlignment="1">
      <alignment horizontal="center" vertical="center" wrapText="1"/>
    </xf>
    <xf numFmtId="0" fontId="84" fillId="0" borderId="0" xfId="0" applyFont="1"/>
    <xf numFmtId="3" fontId="108" fillId="6" borderId="15" xfId="0" applyNumberFormat="1" applyFont="1" applyFill="1" applyBorder="1" applyAlignment="1">
      <alignment horizontal="center" vertical="center" wrapText="1"/>
    </xf>
    <xf numFmtId="3" fontId="44" fillId="30" borderId="17" xfId="0" applyNumberFormat="1" applyFont="1" applyFill="1" applyBorder="1" applyAlignment="1">
      <alignment horizontal="center" vertical="center" wrapText="1"/>
    </xf>
    <xf numFmtId="10" fontId="44" fillId="30" borderId="14" xfId="0" applyNumberFormat="1" applyFont="1" applyFill="1" applyBorder="1" applyAlignment="1">
      <alignment horizontal="center" vertical="center" wrapText="1"/>
    </xf>
    <xf numFmtId="3" fontId="103" fillId="16" borderId="0" xfId="0" applyNumberFormat="1" applyFont="1" applyFill="1" applyAlignment="1">
      <alignment horizontal="center" vertical="center" wrapText="1"/>
    </xf>
    <xf numFmtId="10" fontId="103" fillId="16" borderId="13" xfId="0" applyNumberFormat="1" applyFont="1" applyFill="1" applyBorder="1" applyAlignment="1">
      <alignment horizontal="center" vertical="center" wrapText="1"/>
    </xf>
    <xf numFmtId="10" fontId="0" fillId="76" borderId="0" xfId="6" applyNumberFormat="1" applyFont="1" applyFill="1"/>
    <xf numFmtId="10" fontId="0" fillId="77" borderId="0" xfId="6" applyNumberFormat="1" applyFont="1" applyFill="1"/>
    <xf numFmtId="3" fontId="103" fillId="24" borderId="0" xfId="0" applyNumberFormat="1" applyFont="1" applyFill="1" applyAlignment="1">
      <alignment horizontal="center" vertical="center" wrapText="1"/>
    </xf>
    <xf numFmtId="3" fontId="103" fillId="25" borderId="0" xfId="0" applyNumberFormat="1" applyFont="1" applyFill="1" applyAlignment="1">
      <alignment horizontal="center" vertical="center" wrapText="1"/>
    </xf>
    <xf numFmtId="3" fontId="109" fillId="23" borderId="21" xfId="0" applyNumberFormat="1" applyFont="1" applyFill="1" applyBorder="1" applyAlignment="1">
      <alignment horizontal="center" vertical="center" wrapText="1"/>
    </xf>
    <xf numFmtId="3" fontId="109" fillId="23" borderId="0" xfId="0" applyNumberFormat="1" applyFont="1" applyFill="1" applyAlignment="1">
      <alignment horizontal="center" vertical="center" wrapText="1"/>
    </xf>
    <xf numFmtId="10" fontId="34" fillId="22" borderId="4" xfId="3" applyNumberFormat="1" applyFont="1" applyFill="1" applyBorder="1" applyAlignment="1">
      <alignment horizontal="center" vertical="center" wrapText="1"/>
    </xf>
    <xf numFmtId="9" fontId="46" fillId="28" borderId="0" xfId="0" applyNumberFormat="1" applyFont="1" applyFill="1" applyAlignment="1">
      <alignment horizontal="center" vertical="center"/>
    </xf>
    <xf numFmtId="9" fontId="47" fillId="6" borderId="17" xfId="0" applyNumberFormat="1" applyFont="1" applyFill="1" applyBorder="1" applyAlignment="1">
      <alignment horizontal="center" vertical="center"/>
    </xf>
    <xf numFmtId="9" fontId="46" fillId="28" borderId="19" xfId="0" applyNumberFormat="1" applyFont="1" applyFill="1" applyBorder="1" applyAlignment="1">
      <alignment horizontal="center" vertical="center"/>
    </xf>
    <xf numFmtId="9" fontId="47" fillId="6" borderId="15" xfId="0" applyNumberFormat="1" applyFont="1" applyFill="1" applyBorder="1" applyAlignment="1">
      <alignment horizontal="center" vertical="center"/>
    </xf>
    <xf numFmtId="9" fontId="49" fillId="28" borderId="19" xfId="0" applyNumberFormat="1" applyFont="1" applyFill="1" applyBorder="1" applyAlignment="1">
      <alignment horizontal="center" vertical="center"/>
    </xf>
    <xf numFmtId="9" fontId="50" fillId="6" borderId="15" xfId="0" applyNumberFormat="1" applyFont="1" applyFill="1" applyBorder="1" applyAlignment="1">
      <alignment horizontal="center" vertical="center"/>
    </xf>
    <xf numFmtId="9" fontId="51" fillId="14" borderId="0" xfId="6" applyFont="1" applyFill="1" applyAlignment="1">
      <alignment horizontal="left" vertical="center" wrapText="1"/>
    </xf>
    <xf numFmtId="9" fontId="110" fillId="14" borderId="0" xfId="6" applyFont="1" applyFill="1" applyAlignment="1">
      <alignment horizontal="left" vertical="center" wrapText="1"/>
    </xf>
    <xf numFmtId="0" fontId="45" fillId="14" borderId="8" xfId="0" applyFont="1" applyFill="1" applyBorder="1" applyAlignment="1">
      <alignment horizontal="center" vertical="center"/>
    </xf>
    <xf numFmtId="0" fontId="0" fillId="78" borderId="0" xfId="0" applyFill="1"/>
    <xf numFmtId="183" fontId="33" fillId="17" borderId="4" xfId="3" applyNumberFormat="1" applyFont="1" applyFill="1" applyBorder="1" applyAlignment="1">
      <alignment horizontal="center" vertical="center" wrapText="1"/>
    </xf>
    <xf numFmtId="183" fontId="36" fillId="18" borderId="0" xfId="3" applyNumberFormat="1" applyFont="1" applyFill="1" applyBorder="1" applyAlignment="1">
      <alignment horizontal="center" vertical="center" wrapText="1"/>
    </xf>
    <xf numFmtId="183" fontId="33" fillId="26" borderId="4" xfId="3" applyNumberFormat="1" applyFont="1" applyFill="1" applyBorder="1" applyAlignment="1">
      <alignment horizontal="center" vertical="center" wrapText="1"/>
    </xf>
    <xf numFmtId="0" fontId="112" fillId="35" borderId="8" xfId="1" applyFont="1" applyFill="1" applyBorder="1" applyAlignment="1">
      <alignment horizontal="center" vertical="center" wrapText="1"/>
    </xf>
    <xf numFmtId="0" fontId="112" fillId="35" borderId="10" xfId="1" applyFont="1" applyFill="1" applyBorder="1" applyAlignment="1">
      <alignment horizontal="center" vertical="center" wrapText="1"/>
    </xf>
    <xf numFmtId="0" fontId="113" fillId="14" borderId="8" xfId="1" applyFont="1" applyFill="1" applyBorder="1" applyAlignment="1">
      <alignment wrapText="1"/>
    </xf>
    <xf numFmtId="170" fontId="114" fillId="0" borderId="8" xfId="0" applyNumberFormat="1" applyFont="1" applyBorder="1" applyAlignment="1">
      <alignment horizontal="right"/>
    </xf>
    <xf numFmtId="170" fontId="115" fillId="0" borderId="8" xfId="0" applyNumberFormat="1" applyFont="1" applyBorder="1" applyAlignment="1">
      <alignment horizontal="right"/>
    </xf>
    <xf numFmtId="170" fontId="115" fillId="14" borderId="8" xfId="1" applyNumberFormat="1" applyFont="1" applyFill="1" applyBorder="1" applyAlignment="1">
      <alignment horizontal="right" wrapText="1"/>
    </xf>
    <xf numFmtId="0" fontId="114" fillId="14" borderId="8" xfId="1" applyFont="1" applyFill="1" applyBorder="1" applyAlignment="1">
      <alignment wrapText="1"/>
    </xf>
    <xf numFmtId="170" fontId="114" fillId="14" borderId="8" xfId="1" applyNumberFormat="1" applyFont="1" applyFill="1" applyBorder="1" applyAlignment="1">
      <alignment horizontal="right" wrapText="1"/>
    </xf>
    <xf numFmtId="169" fontId="114" fillId="14" borderId="8" xfId="1" applyNumberFormat="1" applyFont="1" applyFill="1" applyBorder="1" applyAlignment="1">
      <alignment horizontal="right" wrapText="1"/>
    </xf>
    <xf numFmtId="171" fontId="114" fillId="14" borderId="8" xfId="1" applyNumberFormat="1" applyFont="1" applyFill="1" applyBorder="1" applyAlignment="1">
      <alignment horizontal="right" wrapText="1"/>
    </xf>
    <xf numFmtId="0" fontId="116" fillId="0" borderId="0" xfId="0" applyFont="1"/>
    <xf numFmtId="0" fontId="117" fillId="14" borderId="8" xfId="0" applyFont="1" applyFill="1" applyBorder="1" applyAlignment="1">
      <alignment horizontal="center" vertical="center" wrapText="1"/>
    </xf>
    <xf numFmtId="0" fontId="117" fillId="79" borderId="8" xfId="0" applyFont="1" applyFill="1" applyBorder="1" applyAlignment="1">
      <alignment horizontal="center" vertical="center" wrapText="1"/>
    </xf>
    <xf numFmtId="0" fontId="111" fillId="14" borderId="8" xfId="0" applyFont="1" applyFill="1" applyBorder="1" applyAlignment="1">
      <alignment horizontal="left" vertical="center" wrapText="1"/>
    </xf>
    <xf numFmtId="3" fontId="118" fillId="14" borderId="8" xfId="0" applyNumberFormat="1" applyFont="1" applyFill="1" applyBorder="1" applyAlignment="1">
      <alignment horizontal="right" vertical="center"/>
    </xf>
    <xf numFmtId="3" fontId="56" fillId="14" borderId="8" xfId="0" applyNumberFormat="1" applyFont="1" applyFill="1" applyBorder="1"/>
    <xf numFmtId="3" fontId="119" fillId="14" borderId="8" xfId="0" applyNumberFormat="1" applyFont="1" applyFill="1" applyBorder="1"/>
    <xf numFmtId="3" fontId="56" fillId="14" borderId="8" xfId="0" applyNumberFormat="1" applyFont="1" applyFill="1" applyBorder="1" applyAlignment="1">
      <alignment wrapText="1"/>
    </xf>
    <xf numFmtId="3" fontId="56" fillId="14" borderId="8" xfId="0" applyNumberFormat="1" applyFont="1" applyFill="1" applyBorder="1" applyAlignment="1">
      <alignment horizontal="right" vertical="center"/>
    </xf>
    <xf numFmtId="3" fontId="56" fillId="14" borderId="8" xfId="0" applyNumberFormat="1" applyFont="1" applyFill="1" applyBorder="1" applyAlignment="1">
      <alignment horizontal="right" vertical="center" wrapText="1"/>
    </xf>
    <xf numFmtId="3" fontId="118" fillId="14" borderId="8" xfId="0" applyNumberFormat="1" applyFont="1" applyFill="1" applyBorder="1" applyAlignment="1">
      <alignment horizontal="right" vertical="center" wrapText="1"/>
    </xf>
    <xf numFmtId="3" fontId="57" fillId="14" borderId="8" xfId="0" applyNumberFormat="1" applyFont="1" applyFill="1" applyBorder="1" applyAlignment="1">
      <alignment horizontal="right" vertical="center" wrapText="1"/>
    </xf>
    <xf numFmtId="3" fontId="91" fillId="0" borderId="8" xfId="0" applyNumberFormat="1" applyFont="1" applyBorder="1"/>
    <xf numFmtId="0" fontId="0" fillId="0" borderId="8" xfId="0" applyBorder="1"/>
    <xf numFmtId="0" fontId="37" fillId="14" borderId="8" xfId="0" applyFont="1" applyFill="1" applyBorder="1" applyAlignment="1">
      <alignment horizontal="center" vertical="center" wrapText="1"/>
    </xf>
    <xf numFmtId="0" fontId="26" fillId="14" borderId="8" xfId="0" applyFont="1" applyFill="1" applyBorder="1" applyAlignment="1">
      <alignment horizontal="left" vertical="center" wrapText="1"/>
    </xf>
    <xf numFmtId="3" fontId="38" fillId="14" borderId="8" xfId="0" applyNumberFormat="1" applyFont="1" applyFill="1" applyBorder="1" applyAlignment="1">
      <alignment horizontal="right" vertical="center"/>
    </xf>
    <xf numFmtId="177" fontId="0" fillId="0" borderId="8" xfId="0" applyNumberFormat="1" applyBorder="1"/>
    <xf numFmtId="177" fontId="26" fillId="14" borderId="8" xfId="1" applyNumberFormat="1" applyFont="1" applyFill="1" applyBorder="1" applyAlignment="1">
      <alignment horizontal="right" vertical="center" wrapText="1"/>
    </xf>
    <xf numFmtId="0" fontId="37" fillId="79" borderId="8" xfId="0" applyFont="1" applyFill="1" applyBorder="1" applyAlignment="1">
      <alignment horizontal="center" vertical="center" wrapText="1"/>
    </xf>
    <xf numFmtId="3" fontId="38" fillId="78" borderId="8" xfId="0" applyNumberFormat="1" applyFont="1" applyFill="1" applyBorder="1" applyAlignment="1">
      <alignment horizontal="right" vertical="center" wrapText="1"/>
    </xf>
    <xf numFmtId="177" fontId="55" fillId="78" borderId="8" xfId="0" applyNumberFormat="1" applyFont="1" applyFill="1" applyBorder="1"/>
    <xf numFmtId="3" fontId="26" fillId="21" borderId="8" xfId="0" applyNumberFormat="1" applyFont="1" applyFill="1" applyBorder="1"/>
    <xf numFmtId="177" fontId="55" fillId="21" borderId="8" xfId="0" applyNumberFormat="1" applyFont="1" applyFill="1" applyBorder="1" applyAlignment="1">
      <alignment wrapText="1"/>
    </xf>
    <xf numFmtId="0" fontId="0" fillId="21" borderId="0" xfId="0" applyFill="1"/>
    <xf numFmtId="177" fontId="55" fillId="21" borderId="8" xfId="0" applyNumberFormat="1" applyFont="1" applyFill="1" applyBorder="1"/>
    <xf numFmtId="0" fontId="0" fillId="80" borderId="0" xfId="0" applyFill="1"/>
    <xf numFmtId="3" fontId="38" fillId="31" borderId="8" xfId="0" applyNumberFormat="1" applyFont="1" applyFill="1" applyBorder="1" applyAlignment="1">
      <alignment horizontal="right" vertical="center"/>
    </xf>
    <xf numFmtId="177" fontId="55" fillId="80" borderId="8" xfId="0" applyNumberFormat="1" applyFont="1" applyFill="1" applyBorder="1" applyAlignment="1">
      <alignment wrapText="1"/>
    </xf>
    <xf numFmtId="3" fontId="55" fillId="78" borderId="8" xfId="0" applyNumberFormat="1" applyFont="1" applyFill="1" applyBorder="1" applyAlignment="1">
      <alignment horizontal="right" vertical="center" wrapText="1"/>
    </xf>
    <xf numFmtId="9" fontId="55" fillId="21" borderId="8" xfId="0" applyNumberFormat="1" applyFont="1" applyFill="1" applyBorder="1"/>
    <xf numFmtId="3" fontId="26" fillId="31" borderId="8" xfId="0" applyNumberFormat="1" applyFont="1" applyFill="1" applyBorder="1" applyAlignment="1">
      <alignment horizontal="right" vertical="center" wrapText="1"/>
    </xf>
    <xf numFmtId="0" fontId="55" fillId="0" borderId="0" xfId="0" applyFont="1"/>
    <xf numFmtId="10" fontId="33" fillId="17" borderId="4" xfId="6" applyNumberFormat="1" applyFont="1" applyFill="1" applyBorder="1" applyAlignment="1">
      <alignment horizontal="center" vertical="center" wrapText="1"/>
    </xf>
    <xf numFmtId="0" fontId="117" fillId="0" borderId="0" xfId="20" applyFont="1" applyAlignment="1">
      <alignment horizontal="center" vertical="center"/>
    </xf>
    <xf numFmtId="49" fontId="111" fillId="0" borderId="0" xfId="20" applyNumberFormat="1" applyFont="1" applyAlignment="1">
      <alignment horizontal="center" vertical="center" wrapText="1"/>
    </xf>
    <xf numFmtId="0" fontId="111" fillId="0" borderId="0" xfId="20" applyFont="1"/>
    <xf numFmtId="184" fontId="50" fillId="33" borderId="15" xfId="0" applyNumberFormat="1" applyFont="1" applyFill="1" applyBorder="1" applyAlignment="1">
      <alignment horizontal="center" vertical="center"/>
    </xf>
    <xf numFmtId="184" fontId="50" fillId="31" borderId="17" xfId="0" applyNumberFormat="1" applyFont="1" applyFill="1" applyBorder="1" applyAlignment="1">
      <alignment horizontal="center" vertical="center"/>
    </xf>
    <xf numFmtId="184" fontId="47" fillId="14" borderId="15" xfId="0" applyNumberFormat="1" applyFont="1" applyFill="1" applyBorder="1" applyAlignment="1">
      <alignment horizontal="center" vertical="center"/>
    </xf>
    <xf numFmtId="184" fontId="53" fillId="32" borderId="15" xfId="0" applyNumberFormat="1" applyFont="1" applyFill="1" applyBorder="1" applyAlignment="1">
      <alignment horizontal="center" vertical="center"/>
    </xf>
    <xf numFmtId="17" fontId="0" fillId="0" borderId="0" xfId="0" applyNumberFormat="1"/>
    <xf numFmtId="185" fontId="0" fillId="0" borderId="0" xfId="0" applyNumberFormat="1"/>
    <xf numFmtId="0" fontId="84" fillId="0" borderId="0" xfId="0" applyFont="1" applyAlignment="1">
      <alignment horizontal="right"/>
    </xf>
    <xf numFmtId="3" fontId="95" fillId="14" borderId="16" xfId="0" applyNumberFormat="1" applyFont="1" applyFill="1" applyBorder="1" applyAlignment="1">
      <alignment horizontal="center" vertical="center" wrapText="1"/>
    </xf>
    <xf numFmtId="3" fontId="96" fillId="14" borderId="58" xfId="0" applyNumberFormat="1" applyFont="1" applyFill="1" applyBorder="1" applyAlignment="1">
      <alignment horizontal="center" vertical="center" wrapText="1"/>
    </xf>
    <xf numFmtId="0" fontId="96" fillId="14" borderId="58" xfId="0" applyFont="1" applyFill="1" applyBorder="1" applyAlignment="1">
      <alignment horizontal="center" vertical="center" wrapText="1"/>
    </xf>
    <xf numFmtId="3" fontId="32" fillId="70" borderId="59" xfId="0" applyNumberFormat="1" applyFont="1" applyFill="1" applyBorder="1" applyAlignment="1">
      <alignment horizontal="center" vertical="center" wrapText="1"/>
    </xf>
    <xf numFmtId="0" fontId="92" fillId="71" borderId="60" xfId="11" applyFont="1" applyFill="1" applyBorder="1" applyAlignment="1">
      <alignment horizontal="center" vertical="center" wrapText="1"/>
    </xf>
    <xf numFmtId="0" fontId="123" fillId="71" borderId="56" xfId="11" applyFont="1" applyFill="1" applyBorder="1" applyAlignment="1">
      <alignment horizontal="center" vertical="center" wrapText="1"/>
    </xf>
    <xf numFmtId="179" fontId="90" fillId="14" borderId="55" xfId="6" applyNumberFormat="1" applyFont="1" applyFill="1" applyBorder="1" applyAlignment="1">
      <alignment horizontal="center" vertical="center" wrapText="1"/>
    </xf>
    <xf numFmtId="180" fontId="124" fillId="70" borderId="57" xfId="6" applyNumberFormat="1" applyFont="1" applyFill="1" applyBorder="1" applyAlignment="1">
      <alignment horizontal="center" vertical="center" wrapText="1"/>
    </xf>
    <xf numFmtId="9" fontId="121" fillId="14" borderId="0" xfId="0" applyNumberFormat="1" applyFont="1" applyFill="1" applyAlignment="1">
      <alignment vertical="center"/>
    </xf>
    <xf numFmtId="177" fontId="4" fillId="0" borderId="0" xfId="6" applyNumberFormat="1" applyFont="1" applyAlignment="1">
      <alignment horizontal="right"/>
    </xf>
    <xf numFmtId="10" fontId="4" fillId="0" borderId="0" xfId="6" applyNumberFormat="1" applyFont="1"/>
    <xf numFmtId="0" fontId="125" fillId="0" borderId="0" xfId="0" applyFont="1" applyAlignment="1">
      <alignment horizontal="center"/>
    </xf>
    <xf numFmtId="172" fontId="44" fillId="30" borderId="8" xfId="6" applyNumberFormat="1" applyFont="1" applyFill="1" applyBorder="1" applyAlignment="1">
      <alignment horizontal="center" vertical="center" wrapText="1"/>
    </xf>
    <xf numFmtId="0" fontId="45" fillId="25" borderId="11" xfId="0" applyFont="1" applyFill="1" applyBorder="1" applyAlignment="1">
      <alignment horizontal="right" vertical="center" wrapText="1"/>
    </xf>
    <xf numFmtId="0" fontId="29" fillId="30" borderId="13" xfId="0" applyFont="1" applyFill="1" applyBorder="1" applyAlignment="1">
      <alignment horizontal="center" vertical="center" wrapText="1"/>
    </xf>
    <xf numFmtId="0" fontId="30" fillId="30" borderId="14" xfId="0" applyFont="1" applyFill="1" applyBorder="1" applyAlignment="1">
      <alignment horizontal="center" vertical="center" wrapText="1"/>
    </xf>
    <xf numFmtId="0" fontId="30" fillId="30" borderId="11" xfId="0" applyFont="1" applyFill="1" applyBorder="1" applyAlignment="1">
      <alignment horizontal="center" vertical="center"/>
    </xf>
    <xf numFmtId="0" fontId="68" fillId="0" borderId="0" xfId="0" applyFont="1" applyAlignment="1">
      <alignment horizontal="right"/>
    </xf>
    <xf numFmtId="0" fontId="129" fillId="81" borderId="62" xfId="0" applyFont="1" applyFill="1" applyBorder="1" applyAlignment="1">
      <alignment horizontal="center" vertical="center" wrapText="1"/>
    </xf>
    <xf numFmtId="0" fontId="130" fillId="0" borderId="61" xfId="0" applyFont="1" applyBorder="1" applyAlignment="1">
      <alignment horizontal="center" vertical="center" wrapText="1"/>
    </xf>
    <xf numFmtId="0" fontId="82" fillId="81" borderId="63" xfId="0" applyFont="1" applyFill="1" applyBorder="1" applyAlignment="1">
      <alignment horizontal="center" vertical="center" wrapText="1"/>
    </xf>
    <xf numFmtId="0" fontId="128" fillId="0" borderId="61" xfId="0" applyFont="1" applyBorder="1" applyAlignment="1">
      <alignment horizontal="center" vertical="center" wrapText="1"/>
    </xf>
    <xf numFmtId="177" fontId="128" fillId="0" borderId="61" xfId="0" applyNumberFormat="1" applyFont="1" applyBorder="1" applyAlignment="1">
      <alignment horizontal="center" vertical="center" wrapText="1"/>
    </xf>
    <xf numFmtId="177" fontId="130" fillId="0" borderId="61" xfId="0" applyNumberFormat="1" applyFont="1" applyBorder="1" applyAlignment="1">
      <alignment horizontal="center" vertical="center" wrapText="1"/>
    </xf>
    <xf numFmtId="9" fontId="0" fillId="0" borderId="0" xfId="6" applyFont="1"/>
    <xf numFmtId="0" fontId="4" fillId="34" borderId="0" xfId="0" applyFont="1" applyFill="1"/>
    <xf numFmtId="177" fontId="4" fillId="34" borderId="0" xfId="6" applyNumberFormat="1" applyFont="1" applyFill="1"/>
    <xf numFmtId="177" fontId="0" fillId="16" borderId="0" xfId="6" applyNumberFormat="1" applyFont="1" applyFill="1"/>
    <xf numFmtId="0" fontId="4" fillId="34" borderId="0" xfId="0" applyFont="1" applyFill="1" applyAlignment="1">
      <alignment horizontal="right"/>
    </xf>
    <xf numFmtId="10" fontId="4" fillId="34" borderId="0" xfId="0" applyNumberFormat="1" applyFont="1" applyFill="1"/>
    <xf numFmtId="0" fontId="0" fillId="16" borderId="0" xfId="0" applyFill="1" applyAlignment="1">
      <alignment horizontal="right"/>
    </xf>
    <xf numFmtId="1" fontId="0" fillId="16" borderId="0" xfId="0" applyNumberFormat="1" applyFill="1"/>
    <xf numFmtId="10" fontId="0" fillId="16" borderId="0" xfId="0" applyNumberFormat="1" applyFill="1"/>
    <xf numFmtId="177" fontId="0" fillId="16" borderId="0" xfId="0" applyNumberFormat="1" applyFill="1"/>
    <xf numFmtId="0" fontId="45" fillId="0" borderId="0" xfId="0" applyFont="1" applyAlignment="1">
      <alignment horizontal="right" vertical="center" wrapText="1"/>
    </xf>
    <xf numFmtId="10" fontId="103" fillId="0" borderId="13" xfId="0" applyNumberFormat="1" applyFont="1" applyBorder="1" applyAlignment="1">
      <alignment horizontal="center" vertical="center" wrapText="1"/>
    </xf>
    <xf numFmtId="177" fontId="66" fillId="21" borderId="7" xfId="3" applyNumberFormat="1" applyFont="1" applyFill="1" applyBorder="1" applyAlignment="1">
      <alignment horizontal="center" vertical="center" wrapText="1"/>
    </xf>
    <xf numFmtId="0" fontId="84" fillId="18" borderId="0" xfId="0" applyFont="1" applyFill="1"/>
    <xf numFmtId="3" fontId="73" fillId="57" borderId="27" xfId="0" applyNumberFormat="1" applyFont="1" applyFill="1" applyBorder="1"/>
    <xf numFmtId="3" fontId="73" fillId="60" borderId="27" xfId="0" applyNumberFormat="1" applyFont="1" applyFill="1" applyBorder="1" applyAlignment="1">
      <alignment horizontal="right"/>
    </xf>
    <xf numFmtId="3" fontId="73" fillId="61" borderId="27" xfId="0" applyNumberFormat="1" applyFont="1" applyFill="1" applyBorder="1" applyAlignment="1">
      <alignment horizontal="right"/>
    </xf>
    <xf numFmtId="3" fontId="73" fillId="62" borderId="27" xfId="0" applyNumberFormat="1" applyFont="1" applyFill="1" applyBorder="1" applyAlignment="1">
      <alignment horizontal="right"/>
    </xf>
    <xf numFmtId="10" fontId="73" fillId="54" borderId="27" xfId="6" applyNumberFormat="1" applyFont="1" applyFill="1" applyBorder="1" applyAlignment="1">
      <alignment horizontal="center"/>
    </xf>
    <xf numFmtId="3" fontId="76" fillId="44" borderId="27" xfId="0" applyNumberFormat="1" applyFont="1" applyFill="1" applyBorder="1"/>
    <xf numFmtId="3" fontId="76" fillId="63" borderId="27" xfId="0" applyNumberFormat="1" applyFont="1" applyFill="1" applyBorder="1" applyAlignment="1">
      <alignment horizontal="right"/>
    </xf>
    <xf numFmtId="3" fontId="76" fillId="64" borderId="27" xfId="0" applyNumberFormat="1" applyFont="1" applyFill="1" applyBorder="1" applyAlignment="1">
      <alignment horizontal="right"/>
    </xf>
    <xf numFmtId="3" fontId="76" fillId="65" borderId="27" xfId="0" applyNumberFormat="1" applyFont="1" applyFill="1" applyBorder="1" applyAlignment="1">
      <alignment horizontal="right"/>
    </xf>
    <xf numFmtId="10" fontId="76" fillId="55" borderId="27" xfId="6" applyNumberFormat="1" applyFont="1" applyFill="1" applyBorder="1" applyAlignment="1">
      <alignment horizontal="center"/>
    </xf>
    <xf numFmtId="3" fontId="73" fillId="44" borderId="27" xfId="0" applyNumberFormat="1" applyFont="1" applyFill="1" applyBorder="1"/>
    <xf numFmtId="3" fontId="73" fillId="63" borderId="27" xfId="0" applyNumberFormat="1" applyFont="1" applyFill="1" applyBorder="1" applyAlignment="1">
      <alignment horizontal="right"/>
    </xf>
    <xf numFmtId="3" fontId="73" fillId="64" borderId="27" xfId="0" applyNumberFormat="1" applyFont="1" applyFill="1" applyBorder="1" applyAlignment="1">
      <alignment horizontal="right"/>
    </xf>
    <xf numFmtId="3" fontId="73" fillId="65" borderId="27" xfId="0" applyNumberFormat="1" applyFont="1" applyFill="1" applyBorder="1" applyAlignment="1">
      <alignment horizontal="right"/>
    </xf>
    <xf numFmtId="10" fontId="73" fillId="55" borderId="27" xfId="6" applyNumberFormat="1" applyFont="1" applyFill="1" applyBorder="1" applyAlignment="1">
      <alignment horizontal="center"/>
    </xf>
    <xf numFmtId="3" fontId="73" fillId="64" borderId="27" xfId="0" quotePrefix="1" applyNumberFormat="1" applyFont="1" applyFill="1" applyBorder="1" applyAlignment="1">
      <alignment horizontal="right"/>
    </xf>
    <xf numFmtId="3" fontId="73" fillId="65" borderId="27" xfId="0" quotePrefix="1" applyNumberFormat="1" applyFont="1" applyFill="1" applyBorder="1" applyAlignment="1">
      <alignment horizontal="right"/>
    </xf>
    <xf numFmtId="3" fontId="73" fillId="44" borderId="27" xfId="0" quotePrefix="1" applyNumberFormat="1" applyFont="1" applyFill="1" applyBorder="1" applyAlignment="1">
      <alignment horizontal="right"/>
    </xf>
    <xf numFmtId="0" fontId="127" fillId="0" borderId="0" xfId="21" applyFont="1"/>
    <xf numFmtId="0" fontId="1" fillId="0" borderId="0" xfId="21"/>
    <xf numFmtId="0" fontId="132" fillId="0" borderId="0" xfId="21" applyFont="1"/>
    <xf numFmtId="0" fontId="133" fillId="14" borderId="0" xfId="21" applyFont="1" applyFill="1" applyAlignment="1">
      <alignment horizontal="center"/>
    </xf>
    <xf numFmtId="0" fontId="133" fillId="14" borderId="0" xfId="21" applyFont="1" applyFill="1"/>
    <xf numFmtId="0" fontId="6" fillId="0" borderId="0" xfId="21" applyFont="1"/>
    <xf numFmtId="0" fontId="25" fillId="16" borderId="0" xfId="21" applyFont="1" applyFill="1"/>
    <xf numFmtId="0" fontId="83" fillId="40" borderId="67" xfId="21" applyFont="1" applyFill="1" applyBorder="1"/>
    <xf numFmtId="10" fontId="27" fillId="83" borderId="68" xfId="21" applyNumberFormat="1" applyFont="1" applyFill="1" applyBorder="1" applyAlignment="1">
      <alignment horizontal="right" vertical="center" indent="1"/>
    </xf>
    <xf numFmtId="0" fontId="25" fillId="0" borderId="0" xfId="21" applyFont="1"/>
    <xf numFmtId="0" fontId="83" fillId="40" borderId="69" xfId="21" applyFont="1" applyFill="1" applyBorder="1"/>
    <xf numFmtId="10" fontId="27" fillId="83" borderId="70" xfId="21" applyNumberFormat="1" applyFont="1" applyFill="1" applyBorder="1" applyAlignment="1">
      <alignment horizontal="right" vertical="center" indent="1"/>
    </xf>
    <xf numFmtId="0" fontId="5" fillId="44" borderId="69" xfId="21" applyFont="1" applyFill="1" applyBorder="1"/>
    <xf numFmtId="10" fontId="27" fillId="84" borderId="70" xfId="21" applyNumberFormat="1" applyFont="1" applyFill="1" applyBorder="1" applyAlignment="1">
      <alignment horizontal="right" vertical="center" indent="1"/>
    </xf>
    <xf numFmtId="0" fontId="83" fillId="44" borderId="69" xfId="21" applyFont="1" applyFill="1" applyBorder="1"/>
    <xf numFmtId="0" fontId="5" fillId="85" borderId="71" xfId="21" applyFont="1" applyFill="1" applyBorder="1"/>
    <xf numFmtId="10" fontId="134" fillId="85" borderId="72" xfId="21" applyNumberFormat="1" applyFont="1" applyFill="1" applyBorder="1" applyAlignment="1">
      <alignment horizontal="right" vertical="center" indent="1"/>
    </xf>
    <xf numFmtId="0" fontId="133" fillId="0" borderId="0" xfId="21" applyFont="1"/>
    <xf numFmtId="0" fontId="1" fillId="19" borderId="0" xfId="21" applyFill="1" applyAlignment="1">
      <alignment horizontal="right"/>
    </xf>
    <xf numFmtId="177" fontId="1" fillId="19" borderId="0" xfId="22" applyNumberFormat="1" applyFill="1"/>
    <xf numFmtId="0" fontId="1" fillId="14" borderId="0" xfId="21" applyFill="1"/>
    <xf numFmtId="0" fontId="68" fillId="14" borderId="0" xfId="21" applyFont="1" applyFill="1" applyAlignment="1">
      <alignment horizontal="right"/>
    </xf>
    <xf numFmtId="10" fontId="0" fillId="0" borderId="0" xfId="22" applyNumberFormat="1" applyFont="1"/>
    <xf numFmtId="0" fontId="135" fillId="0" borderId="0" xfId="21" applyFont="1"/>
    <xf numFmtId="1" fontId="25" fillId="0" borderId="0" xfId="21" applyNumberFormat="1" applyFont="1"/>
    <xf numFmtId="9" fontId="4" fillId="0" borderId="0" xfId="0" applyNumberFormat="1" applyFont="1"/>
    <xf numFmtId="0" fontId="136" fillId="0" borderId="0" xfId="0" applyFont="1"/>
    <xf numFmtId="0" fontId="1" fillId="0" borderId="0" xfId="0" applyFont="1"/>
    <xf numFmtId="0" fontId="1" fillId="0" borderId="0" xfId="1" applyFont="1"/>
    <xf numFmtId="9" fontId="1" fillId="0" borderId="0" xfId="6" applyFont="1"/>
    <xf numFmtId="0" fontId="1" fillId="14" borderId="0" xfId="0" applyFont="1" applyFill="1" applyAlignment="1">
      <alignment horizontal="right" vertical="center"/>
    </xf>
    <xf numFmtId="0" fontId="37" fillId="8" borderId="8" xfId="0" applyFont="1" applyFill="1" applyBorder="1" applyAlignment="1">
      <alignment wrapText="1"/>
    </xf>
    <xf numFmtId="0" fontId="37" fillId="8" borderId="15" xfId="0" applyFont="1" applyFill="1" applyBorder="1" applyAlignment="1">
      <alignment wrapText="1"/>
    </xf>
    <xf numFmtId="0" fontId="26" fillId="8" borderId="11" xfId="0" applyFont="1" applyFill="1" applyBorder="1" applyAlignment="1">
      <alignment wrapText="1"/>
    </xf>
    <xf numFmtId="3" fontId="80" fillId="86" borderId="14" xfId="0" applyNumberFormat="1" applyFont="1" applyFill="1" applyBorder="1" applyAlignment="1">
      <alignment wrapText="1"/>
    </xf>
    <xf numFmtId="0" fontId="26" fillId="87" borderId="14" xfId="0" applyFont="1" applyFill="1" applyBorder="1"/>
    <xf numFmtId="3" fontId="26" fillId="87" borderId="14" xfId="0" applyNumberFormat="1" applyFont="1" applyFill="1" applyBorder="1"/>
    <xf numFmtId="3" fontId="80" fillId="88" borderId="14" xfId="0" applyNumberFormat="1" applyFont="1" applyFill="1" applyBorder="1"/>
    <xf numFmtId="3" fontId="26" fillId="88" borderId="14" xfId="0" applyNumberFormat="1" applyFont="1" applyFill="1" applyBorder="1" applyAlignment="1">
      <alignment wrapText="1"/>
    </xf>
    <xf numFmtId="177" fontId="91" fillId="0" borderId="0" xfId="6" applyNumberFormat="1" applyFont="1"/>
    <xf numFmtId="0" fontId="0" fillId="0" borderId="0" xfId="0" quotePrefix="1"/>
    <xf numFmtId="0" fontId="137" fillId="89" borderId="8" xfId="0" applyFont="1" applyFill="1" applyBorder="1" applyAlignment="1">
      <alignment wrapText="1"/>
    </xf>
    <xf numFmtId="0" fontId="26" fillId="8" borderId="8" xfId="0" applyFont="1" applyFill="1" applyBorder="1" applyAlignment="1">
      <alignment wrapText="1"/>
    </xf>
    <xf numFmtId="0" fontId="26" fillId="90" borderId="8" xfId="0" applyFont="1" applyFill="1" applyBorder="1" applyAlignment="1">
      <alignment wrapText="1"/>
    </xf>
    <xf numFmtId="0" fontId="26" fillId="91" borderId="8" xfId="0" applyFont="1" applyFill="1" applyBorder="1" applyAlignment="1">
      <alignment wrapText="1"/>
    </xf>
    <xf numFmtId="0" fontId="73" fillId="91" borderId="8" xfId="0" applyFont="1" applyFill="1" applyBorder="1"/>
    <xf numFmtId="0" fontId="26" fillId="88" borderId="8" xfId="0" applyFont="1" applyFill="1" applyBorder="1" applyAlignment="1">
      <alignment wrapText="1"/>
    </xf>
    <xf numFmtId="10" fontId="73" fillId="91" borderId="8" xfId="0" applyNumberFormat="1" applyFont="1" applyFill="1" applyBorder="1"/>
    <xf numFmtId="10" fontId="73" fillId="90" borderId="8" xfId="0" applyNumberFormat="1" applyFont="1" applyFill="1" applyBorder="1"/>
    <xf numFmtId="10" fontId="26" fillId="88" borderId="8" xfId="0" applyNumberFormat="1" applyFont="1" applyFill="1" applyBorder="1" applyAlignment="1">
      <alignment wrapText="1"/>
    </xf>
    <xf numFmtId="10" fontId="73" fillId="88" borderId="8" xfId="0" applyNumberFormat="1" applyFont="1" applyFill="1" applyBorder="1"/>
    <xf numFmtId="10" fontId="74" fillId="88" borderId="8" xfId="0" applyNumberFormat="1" applyFont="1" applyFill="1" applyBorder="1"/>
    <xf numFmtId="0" fontId="101" fillId="31" borderId="10" xfId="0" applyFont="1" applyFill="1" applyBorder="1" applyAlignment="1">
      <alignment horizontal="right" vertical="center" wrapText="1"/>
    </xf>
    <xf numFmtId="0" fontId="138" fillId="31" borderId="0" xfId="0" applyFont="1" applyFill="1" applyAlignment="1">
      <alignment horizontal="center" vertical="center" wrapText="1"/>
    </xf>
    <xf numFmtId="3" fontId="45" fillId="31" borderId="17" xfId="0" applyNumberFormat="1" applyFont="1" applyFill="1" applyBorder="1" applyAlignment="1">
      <alignment horizontal="center" vertical="center" wrapText="1"/>
    </xf>
    <xf numFmtId="184" fontId="45" fillId="31" borderId="17" xfId="0" applyNumberFormat="1" applyFont="1" applyFill="1" applyBorder="1" applyAlignment="1">
      <alignment horizontal="center" vertical="center"/>
    </xf>
    <xf numFmtId="0" fontId="139" fillId="31" borderId="10" xfId="0" applyFont="1" applyFill="1" applyBorder="1" applyAlignment="1">
      <alignment horizontal="right" vertical="center" wrapText="1"/>
    </xf>
    <xf numFmtId="9" fontId="140" fillId="31" borderId="0" xfId="6" applyFont="1" applyFill="1" applyAlignment="1">
      <alignment horizontal="center" vertical="center" wrapText="1"/>
    </xf>
    <xf numFmtId="9" fontId="141" fillId="31" borderId="17" xfId="6" applyFont="1" applyFill="1" applyBorder="1" applyAlignment="1">
      <alignment horizontal="center" vertical="center" wrapText="1"/>
    </xf>
    <xf numFmtId="184" fontId="141" fillId="31" borderId="17" xfId="0" applyNumberFormat="1" applyFont="1" applyFill="1" applyBorder="1" applyAlignment="1">
      <alignment horizontal="center" vertical="center"/>
    </xf>
    <xf numFmtId="0" fontId="0" fillId="0" borderId="13" xfId="0" applyBorder="1"/>
    <xf numFmtId="0" fontId="40" fillId="0" borderId="0" xfId="0" applyFont="1" applyAlignment="1">
      <alignment horizontal="right"/>
    </xf>
    <xf numFmtId="0" fontId="91" fillId="0" borderId="0" xfId="0" applyFont="1"/>
    <xf numFmtId="0" fontId="59" fillId="7" borderId="18" xfId="0" applyFont="1" applyFill="1" applyBorder="1" applyAlignment="1">
      <alignment horizontal="justify" vertical="center"/>
    </xf>
    <xf numFmtId="0" fontId="59" fillId="7" borderId="19" xfId="0" applyFont="1" applyFill="1" applyBorder="1" applyAlignment="1">
      <alignment horizontal="justify" vertical="center"/>
    </xf>
    <xf numFmtId="0" fontId="59" fillId="7" borderId="15" xfId="0" applyFont="1" applyFill="1" applyBorder="1" applyAlignment="1">
      <alignment horizontal="justify" vertical="center"/>
    </xf>
    <xf numFmtId="0" fontId="45" fillId="14" borderId="9" xfId="0" applyFont="1" applyFill="1" applyBorder="1" applyAlignment="1">
      <alignment horizontal="center" vertical="center" wrapText="1"/>
    </xf>
    <xf numFmtId="181" fontId="59" fillId="14" borderId="16" xfId="4" applyNumberFormat="1" applyFont="1" applyFill="1" applyBorder="1" applyAlignment="1">
      <alignment horizontal="right" vertical="center"/>
    </xf>
    <xf numFmtId="9" fontId="59" fillId="0" borderId="0" xfId="0" applyNumberFormat="1" applyFont="1" applyAlignment="1">
      <alignment horizontal="right" vertical="center"/>
    </xf>
    <xf numFmtId="9" fontId="59" fillId="0" borderId="17" xfId="0" applyNumberFormat="1" applyFont="1" applyBorder="1" applyAlignment="1">
      <alignment horizontal="right" vertical="center"/>
    </xf>
    <xf numFmtId="0" fontId="45" fillId="14" borderId="10" xfId="0" applyFont="1" applyFill="1" applyBorder="1" applyAlignment="1">
      <alignment horizontal="center" vertical="center" wrapText="1"/>
    </xf>
    <xf numFmtId="0" fontId="45" fillId="7" borderId="8" xfId="0" applyFont="1" applyFill="1" applyBorder="1" applyAlignment="1">
      <alignment horizontal="center" vertical="center" wrapText="1"/>
    </xf>
    <xf numFmtId="181" fontId="59" fillId="7" borderId="18" xfId="4" applyNumberFormat="1" applyFont="1" applyFill="1" applyBorder="1" applyAlignment="1">
      <alignment horizontal="right" vertical="center"/>
    </xf>
    <xf numFmtId="9" fontId="59" fillId="7" borderId="19" xfId="0" applyNumberFormat="1" applyFont="1" applyFill="1" applyBorder="1" applyAlignment="1">
      <alignment horizontal="right" vertical="center"/>
    </xf>
    <xf numFmtId="9" fontId="59" fillId="7" borderId="15" xfId="0" applyNumberFormat="1" applyFont="1" applyFill="1" applyBorder="1" applyAlignment="1">
      <alignment horizontal="right" vertical="center"/>
    </xf>
    <xf numFmtId="0" fontId="4" fillId="19" borderId="0" xfId="0" applyFont="1" applyFill="1"/>
    <xf numFmtId="0" fontId="95" fillId="5" borderId="9" xfId="0" applyFont="1" applyFill="1" applyBorder="1" applyAlignment="1">
      <alignment horizontal="left" vertical="center" wrapText="1"/>
    </xf>
    <xf numFmtId="0" fontId="95" fillId="5" borderId="10" xfId="0" applyFont="1" applyFill="1" applyBorder="1" applyAlignment="1">
      <alignment horizontal="left" vertical="center" wrapText="1"/>
    </xf>
    <xf numFmtId="0" fontId="95" fillId="14" borderId="10" xfId="0" applyFont="1" applyFill="1" applyBorder="1" applyAlignment="1">
      <alignment horizontal="left" vertical="center" wrapText="1"/>
    </xf>
    <xf numFmtId="0" fontId="32" fillId="70" borderId="8" xfId="0" applyFont="1" applyFill="1" applyBorder="1" applyAlignment="1">
      <alignment horizontal="left" vertical="center" wrapText="1"/>
    </xf>
    <xf numFmtId="181" fontId="0" fillId="0" borderId="0" xfId="4" applyNumberFormat="1" applyFont="1" applyAlignment="1">
      <alignment horizontal="center"/>
    </xf>
    <xf numFmtId="181" fontId="0" fillId="0" borderId="0" xfId="4" applyNumberFormat="1" applyFont="1"/>
    <xf numFmtId="181" fontId="0" fillId="0" borderId="0" xfId="4" applyNumberFormat="1" applyFont="1" applyFill="1"/>
    <xf numFmtId="0" fontId="0" fillId="19" borderId="0" xfId="0" applyFill="1" applyAlignment="1">
      <alignment horizontal="right"/>
    </xf>
    <xf numFmtId="177" fontId="0" fillId="19" borderId="0" xfId="0" applyNumberFormat="1" applyFill="1"/>
    <xf numFmtId="0" fontId="143" fillId="92" borderId="0" xfId="10" applyFont="1" applyFill="1"/>
    <xf numFmtId="0" fontId="143" fillId="93" borderId="0" xfId="10" applyFont="1" applyFill="1"/>
    <xf numFmtId="0" fontId="143" fillId="19" borderId="0" xfId="10" applyFont="1" applyFill="1"/>
    <xf numFmtId="0" fontId="143" fillId="94" borderId="0" xfId="10" applyFont="1" applyFill="1"/>
    <xf numFmtId="0" fontId="0" fillId="0" borderId="0" xfId="0" applyAlignment="1">
      <alignment vertical="center"/>
    </xf>
    <xf numFmtId="0" fontId="144" fillId="0" borderId="0" xfId="0" applyFont="1"/>
    <xf numFmtId="0" fontId="145" fillId="18" borderId="0" xfId="0" applyFont="1" applyFill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29" fillId="81" borderId="62" xfId="0" applyFont="1" applyFill="1" applyBorder="1" applyAlignment="1">
      <alignment horizontal="center" vertical="center" wrapText="1"/>
    </xf>
    <xf numFmtId="0" fontId="129" fillId="81" borderId="63" xfId="0" applyFont="1" applyFill="1" applyBorder="1" applyAlignment="1">
      <alignment horizontal="center" vertical="center" wrapText="1"/>
    </xf>
    <xf numFmtId="0" fontId="12" fillId="0" borderId="0" xfId="1" quotePrefix="1" applyFont="1" applyAlignment="1">
      <alignment horizontal="left" wrapText="1"/>
    </xf>
    <xf numFmtId="0" fontId="13" fillId="0" borderId="0" xfId="1" applyFont="1" applyAlignment="1">
      <alignment horizontal="left" wrapText="1"/>
    </xf>
    <xf numFmtId="0" fontId="15" fillId="0" borderId="0" xfId="1" applyFont="1" applyAlignment="1">
      <alignment wrapText="1"/>
    </xf>
    <xf numFmtId="0" fontId="17" fillId="0" borderId="0" xfId="1" applyFont="1" applyAlignment="1">
      <alignment wrapText="1"/>
    </xf>
    <xf numFmtId="0" fontId="9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left" vertical="center" wrapText="1"/>
    </xf>
    <xf numFmtId="0" fontId="19" fillId="0" borderId="0" xfId="1" applyFont="1" applyAlignment="1">
      <alignment vertical="center"/>
    </xf>
    <xf numFmtId="0" fontId="20" fillId="0" borderId="3" xfId="1" applyFont="1" applyBorder="1" applyAlignment="1">
      <alignment horizontal="right" vertical="top" wrapText="1"/>
    </xf>
    <xf numFmtId="0" fontId="20" fillId="0" borderId="0" xfId="1" applyFont="1" applyAlignment="1">
      <alignment horizontal="right" vertical="top" wrapText="1"/>
    </xf>
    <xf numFmtId="0" fontId="45" fillId="14" borderId="13" xfId="0" applyFont="1" applyFill="1" applyBorder="1" applyAlignment="1">
      <alignment horizontal="center" vertical="center"/>
    </xf>
    <xf numFmtId="0" fontId="122" fillId="14" borderId="0" xfId="0" applyFont="1" applyFill="1" applyAlignment="1">
      <alignment horizontal="center"/>
    </xf>
    <xf numFmtId="0" fontId="122" fillId="14" borderId="13" xfId="0" applyFont="1" applyFill="1" applyBorder="1" applyAlignment="1">
      <alignment horizontal="center"/>
    </xf>
    <xf numFmtId="0" fontId="45" fillId="14" borderId="18" xfId="0" applyFont="1" applyFill="1" applyBorder="1" applyAlignment="1">
      <alignment horizontal="center" vertical="center"/>
    </xf>
    <xf numFmtId="0" fontId="45" fillId="14" borderId="15" xfId="0" applyFont="1" applyFill="1" applyBorder="1" applyAlignment="1">
      <alignment horizontal="center" vertical="center"/>
    </xf>
    <xf numFmtId="0" fontId="51" fillId="14" borderId="0" xfId="0" applyFont="1" applyFill="1" applyAlignment="1">
      <alignment horizontal="right" vertical="center" wrapText="1"/>
    </xf>
    <xf numFmtId="0" fontId="4" fillId="34" borderId="0" xfId="0" applyFont="1" applyFill="1" applyAlignment="1">
      <alignment horizontal="center"/>
    </xf>
    <xf numFmtId="177" fontId="94" fillId="70" borderId="9" xfId="6" applyNumberFormat="1" applyFont="1" applyFill="1" applyBorder="1" applyAlignment="1">
      <alignment horizontal="center" vertical="center" wrapText="1"/>
    </xf>
    <xf numFmtId="177" fontId="94" fillId="70" borderId="11" xfId="6" applyNumberFormat="1" applyFont="1" applyFill="1" applyBorder="1" applyAlignment="1">
      <alignment horizontal="center" vertical="center" wrapText="1"/>
    </xf>
    <xf numFmtId="177" fontId="94" fillId="70" borderId="8" xfId="6" applyNumberFormat="1" applyFont="1" applyFill="1" applyBorder="1" applyAlignment="1">
      <alignment horizontal="center" vertical="center" wrapText="1"/>
    </xf>
    <xf numFmtId="0" fontId="32" fillId="70" borderId="18" xfId="0" applyFont="1" applyFill="1" applyBorder="1" applyAlignment="1">
      <alignment horizontal="center" vertical="center" wrapText="1"/>
    </xf>
    <xf numFmtId="0" fontId="32" fillId="70" borderId="8" xfId="0" applyFont="1" applyFill="1" applyBorder="1" applyAlignment="1">
      <alignment horizontal="center" vertical="center" wrapText="1"/>
    </xf>
    <xf numFmtId="0" fontId="32" fillId="70" borderId="41" xfId="0" applyFont="1" applyFill="1" applyBorder="1" applyAlignment="1">
      <alignment horizontal="center" vertical="center" wrapText="1"/>
    </xf>
    <xf numFmtId="0" fontId="32" fillId="70" borderId="42" xfId="0" applyFont="1" applyFill="1" applyBorder="1" applyAlignment="1">
      <alignment horizontal="center" vertical="center" wrapText="1"/>
    </xf>
    <xf numFmtId="0" fontId="32" fillId="70" borderId="25" xfId="0" applyFont="1" applyFill="1" applyBorder="1" applyAlignment="1">
      <alignment horizontal="center" vertical="center" wrapText="1"/>
    </xf>
    <xf numFmtId="177" fontId="106" fillId="70" borderId="19" xfId="6" applyNumberFormat="1" applyFont="1" applyFill="1" applyBorder="1" applyAlignment="1">
      <alignment horizontal="center" vertical="center" wrapText="1"/>
    </xf>
    <xf numFmtId="177" fontId="106" fillId="70" borderId="15" xfId="6" applyNumberFormat="1" applyFont="1" applyFill="1" applyBorder="1" applyAlignment="1">
      <alignment horizontal="center" vertical="center" wrapText="1"/>
    </xf>
    <xf numFmtId="0" fontId="40" fillId="14" borderId="0" xfId="0" applyFont="1" applyFill="1" applyAlignment="1">
      <alignment horizontal="right" wrapText="1"/>
    </xf>
    <xf numFmtId="0" fontId="6" fillId="4" borderId="0" xfId="1" applyFont="1" applyFill="1" applyAlignment="1">
      <alignment horizontal="center" vertical="center"/>
    </xf>
    <xf numFmtId="0" fontId="6" fillId="0" borderId="0" xfId="1" applyFont="1" applyAlignment="1">
      <alignment horizontal="center" vertical="center" textRotation="90"/>
    </xf>
    <xf numFmtId="0" fontId="71" fillId="50" borderId="28" xfId="0" applyFont="1" applyFill="1" applyBorder="1" applyAlignment="1">
      <alignment horizontal="center" vertical="center" wrapText="1"/>
    </xf>
    <xf numFmtId="0" fontId="71" fillId="50" borderId="0" xfId="0" applyFont="1" applyFill="1" applyAlignment="1">
      <alignment horizontal="center" vertical="center" wrapText="1"/>
    </xf>
    <xf numFmtId="0" fontId="71" fillId="49" borderId="29" xfId="0" applyFont="1" applyFill="1" applyBorder="1" applyAlignment="1">
      <alignment horizontal="center" vertical="center" wrapText="1"/>
    </xf>
    <xf numFmtId="0" fontId="71" fillId="49" borderId="30" xfId="0" applyFont="1" applyFill="1" applyBorder="1" applyAlignment="1">
      <alignment horizontal="center" vertical="center" wrapText="1"/>
    </xf>
    <xf numFmtId="0" fontId="71" fillId="49" borderId="27" xfId="0" applyFont="1" applyFill="1" applyBorder="1" applyAlignment="1">
      <alignment horizontal="center" vertical="center" wrapText="1"/>
    </xf>
    <xf numFmtId="49" fontId="70" fillId="0" borderId="26" xfId="0" applyNumberFormat="1" applyFont="1" applyBorder="1" applyAlignment="1">
      <alignment horizontal="center" vertical="center" wrapText="1"/>
    </xf>
    <xf numFmtId="0" fontId="70" fillId="0" borderId="28" xfId="0" applyFont="1" applyBorder="1" applyAlignment="1">
      <alignment horizontal="center" vertical="center" wrapText="1"/>
    </xf>
    <xf numFmtId="0" fontId="71" fillId="51" borderId="27" xfId="0" applyFont="1" applyFill="1" applyBorder="1" applyAlignment="1">
      <alignment horizontal="center" vertical="center" wrapText="1"/>
    </xf>
    <xf numFmtId="0" fontId="71" fillId="52" borderId="27" xfId="0" applyFont="1" applyFill="1" applyBorder="1" applyAlignment="1">
      <alignment horizontal="center" vertical="center" wrapText="1"/>
    </xf>
    <xf numFmtId="0" fontId="71" fillId="53" borderId="27" xfId="0" applyFont="1" applyFill="1" applyBorder="1" applyAlignment="1">
      <alignment horizontal="center" vertical="center" wrapText="1"/>
    </xf>
    <xf numFmtId="0" fontId="70" fillId="0" borderId="27" xfId="0" applyFont="1" applyBorder="1" applyAlignment="1">
      <alignment horizontal="center" vertical="center" wrapText="1"/>
    </xf>
    <xf numFmtId="0" fontId="70" fillId="0" borderId="29" xfId="0" applyFont="1" applyBorder="1" applyAlignment="1">
      <alignment horizontal="center" vertical="center" wrapText="1"/>
    </xf>
    <xf numFmtId="0" fontId="70" fillId="0" borderId="33" xfId="0" applyFont="1" applyBorder="1" applyAlignment="1">
      <alignment horizontal="center" vertical="center" wrapText="1"/>
    </xf>
    <xf numFmtId="0" fontId="70" fillId="0" borderId="30" xfId="0" applyFont="1" applyBorder="1" applyAlignment="1">
      <alignment horizontal="center" vertical="center" wrapText="1"/>
    </xf>
    <xf numFmtId="0" fontId="71" fillId="59" borderId="27" xfId="0" applyFont="1" applyFill="1" applyBorder="1" applyAlignment="1">
      <alignment horizontal="center" vertical="center" wrapText="1"/>
    </xf>
    <xf numFmtId="0" fontId="71" fillId="50" borderId="27" xfId="0" applyFont="1" applyFill="1" applyBorder="1" applyAlignment="1">
      <alignment horizontal="center" vertical="center" wrapText="1"/>
    </xf>
    <xf numFmtId="0" fontId="70" fillId="0" borderId="26" xfId="0" applyFont="1" applyBorder="1" applyAlignment="1">
      <alignment horizontal="center" vertical="center" wrapText="1"/>
    </xf>
    <xf numFmtId="0" fontId="70" fillId="0" borderId="64" xfId="0" applyFont="1" applyBorder="1" applyAlignment="1">
      <alignment horizontal="center" vertical="center" wrapText="1"/>
    </xf>
    <xf numFmtId="0" fontId="70" fillId="0" borderId="38" xfId="0" applyFont="1" applyBorder="1" applyAlignment="1">
      <alignment horizontal="center" vertical="center" wrapText="1"/>
    </xf>
    <xf numFmtId="0" fontId="70" fillId="0" borderId="37" xfId="0" applyFont="1" applyBorder="1" applyAlignment="1">
      <alignment horizontal="center" vertical="center" wrapText="1"/>
    </xf>
    <xf numFmtId="0" fontId="126" fillId="82" borderId="35" xfId="0" applyFont="1" applyFill="1" applyBorder="1" applyAlignment="1">
      <alignment horizontal="center" vertical="center" wrapText="1"/>
    </xf>
    <xf numFmtId="0" fontId="126" fillId="82" borderId="66" xfId="0" applyFont="1" applyFill="1" applyBorder="1" applyAlignment="1">
      <alignment horizontal="center" vertical="center" wrapText="1"/>
    </xf>
    <xf numFmtId="0" fontId="79" fillId="0" borderId="27" xfId="0" applyFont="1" applyBorder="1" applyAlignment="1">
      <alignment horizontal="center" vertical="center" wrapText="1"/>
    </xf>
    <xf numFmtId="0" fontId="71" fillId="50" borderId="32" xfId="0" applyFont="1" applyFill="1" applyBorder="1" applyAlignment="1">
      <alignment horizontal="center" vertical="center" wrapText="1"/>
    </xf>
    <xf numFmtId="0" fontId="126" fillId="82" borderId="65" xfId="0" applyFont="1" applyFill="1" applyBorder="1" applyAlignment="1">
      <alignment horizontal="center" vertical="center" wrapText="1"/>
    </xf>
    <xf numFmtId="3" fontId="71" fillId="51" borderId="29" xfId="0" applyNumberFormat="1" applyFont="1" applyFill="1" applyBorder="1" applyAlignment="1">
      <alignment horizontal="center"/>
    </xf>
    <xf numFmtId="3" fontId="71" fillId="51" borderId="33" xfId="0" applyNumberFormat="1" applyFont="1" applyFill="1" applyBorder="1" applyAlignment="1">
      <alignment horizontal="center"/>
    </xf>
    <xf numFmtId="3" fontId="71" fillId="51" borderId="39" xfId="0" applyNumberFormat="1" applyFont="1" applyFill="1" applyBorder="1" applyAlignment="1">
      <alignment horizontal="center"/>
    </xf>
    <xf numFmtId="3" fontId="71" fillId="50" borderId="40" xfId="4" applyNumberFormat="1" applyFont="1" applyFill="1" applyBorder="1" applyAlignment="1">
      <alignment horizontal="center"/>
    </xf>
    <xf numFmtId="3" fontId="71" fillId="50" borderId="33" xfId="4" applyNumberFormat="1" applyFont="1" applyFill="1" applyBorder="1" applyAlignment="1">
      <alignment horizontal="center"/>
    </xf>
    <xf numFmtId="3" fontId="71" fillId="50" borderId="30" xfId="4" applyNumberFormat="1" applyFont="1" applyFill="1" applyBorder="1" applyAlignment="1">
      <alignment horizontal="center"/>
    </xf>
    <xf numFmtId="3" fontId="71" fillId="49" borderId="29" xfId="4" applyNumberFormat="1" applyFont="1" applyFill="1" applyBorder="1" applyAlignment="1">
      <alignment horizontal="center"/>
    </xf>
    <xf numFmtId="3" fontId="71" fillId="49" borderId="33" xfId="4" applyNumberFormat="1" applyFont="1" applyFill="1" applyBorder="1" applyAlignment="1">
      <alignment horizontal="center"/>
    </xf>
    <xf numFmtId="3" fontId="71" fillId="49" borderId="39" xfId="4" applyNumberFormat="1" applyFont="1" applyFill="1" applyBorder="1" applyAlignment="1">
      <alignment horizontal="center"/>
    </xf>
    <xf numFmtId="10" fontId="71" fillId="53" borderId="40" xfId="6" applyNumberFormat="1" applyFont="1" applyFill="1" applyBorder="1" applyAlignment="1">
      <alignment horizontal="center"/>
    </xf>
    <xf numFmtId="10" fontId="71" fillId="53" borderId="33" xfId="6" applyNumberFormat="1" applyFont="1" applyFill="1" applyBorder="1" applyAlignment="1">
      <alignment horizontal="center"/>
    </xf>
    <xf numFmtId="10" fontId="71" fillId="53" borderId="30" xfId="6" applyNumberFormat="1" applyFont="1" applyFill="1" applyBorder="1" applyAlignment="1">
      <alignment horizontal="center"/>
    </xf>
    <xf numFmtId="3" fontId="71" fillId="66" borderId="29" xfId="0" applyNumberFormat="1" applyFont="1" applyFill="1" applyBorder="1" applyAlignment="1">
      <alignment horizontal="center"/>
    </xf>
    <xf numFmtId="3" fontId="71" fillId="66" borderId="33" xfId="0" applyNumberFormat="1" applyFont="1" applyFill="1" applyBorder="1" applyAlignment="1">
      <alignment horizontal="center"/>
    </xf>
    <xf numFmtId="3" fontId="71" fillId="66" borderId="30" xfId="0" applyNumberFormat="1" applyFont="1" applyFill="1" applyBorder="1" applyAlignment="1">
      <alignment horizontal="center"/>
    </xf>
    <xf numFmtId="0" fontId="71" fillId="51" borderId="27" xfId="19" applyFont="1" applyFill="1" applyBorder="1" applyAlignment="1">
      <alignment horizontal="center" wrapText="1"/>
    </xf>
    <xf numFmtId="0" fontId="71" fillId="50" borderId="27" xfId="19" applyFont="1" applyFill="1" applyBorder="1" applyAlignment="1">
      <alignment horizontal="center" wrapText="1"/>
    </xf>
    <xf numFmtId="0" fontId="71" fillId="49" borderId="27" xfId="19" applyFont="1" applyFill="1" applyBorder="1" applyAlignment="1">
      <alignment horizontal="center" wrapText="1"/>
    </xf>
    <xf numFmtId="0" fontId="71" fillId="53" borderId="27" xfId="19" applyFont="1" applyFill="1" applyBorder="1" applyAlignment="1">
      <alignment horizontal="center" wrapText="1"/>
    </xf>
    <xf numFmtId="0" fontId="71" fillId="66" borderId="27" xfId="19" applyFont="1" applyFill="1" applyBorder="1" applyAlignment="1">
      <alignment horizontal="center" wrapText="1"/>
    </xf>
    <xf numFmtId="177" fontId="0" fillId="30" borderId="0" xfId="6" applyNumberFormat="1" applyFont="1" applyFill="1"/>
    <xf numFmtId="0" fontId="146" fillId="0" borderId="0" xfId="1" applyFont="1"/>
    <xf numFmtId="0" fontId="58" fillId="0" borderId="0" xfId="1" applyFont="1"/>
    <xf numFmtId="0" fontId="146" fillId="0" borderId="0" xfId="0" applyFont="1"/>
    <xf numFmtId="0" fontId="4" fillId="78" borderId="0" xfId="0" applyFont="1" applyFill="1"/>
    <xf numFmtId="0" fontId="136" fillId="78" borderId="0" xfId="0" applyFont="1" applyFill="1"/>
    <xf numFmtId="0" fontId="146" fillId="0" borderId="0" xfId="21" applyFont="1"/>
    <xf numFmtId="0" fontId="26" fillId="14" borderId="0" xfId="0" applyFont="1" applyFill="1" applyAlignment="1">
      <alignment horizontal="left" vertical="center"/>
    </xf>
    <xf numFmtId="0" fontId="147" fillId="0" borderId="0" xfId="10" applyFont="1"/>
    <xf numFmtId="0" fontId="147" fillId="92" borderId="0" xfId="10" applyFont="1" applyFill="1"/>
    <xf numFmtId="0" fontId="147" fillId="93" borderId="0" xfId="10" applyFont="1" applyFill="1"/>
    <xf numFmtId="0" fontId="147" fillId="19" borderId="0" xfId="10" applyFont="1" applyFill="1"/>
    <xf numFmtId="0" fontId="147" fillId="94" borderId="0" xfId="10" applyFont="1" applyFill="1"/>
  </cellXfs>
  <cellStyles count="23">
    <cellStyle name="Body" xfId="12" xr:uid="{47FB59E6-FF46-4805-9804-7A452452FD24}"/>
    <cellStyle name="Header" xfId="13" xr:uid="{8CAE8413-2584-48BC-8A9D-213EFC6E4009}"/>
    <cellStyle name="Heading" xfId="14" xr:uid="{469A6756-71B8-4D7A-96A6-DC3E76472EBF}"/>
    <cellStyle name="Heading1" xfId="15" xr:uid="{73B31772-007B-486D-BE9F-3917EC56058E}"/>
    <cellStyle name="Lien hypertexte" xfId="10" builtinId="8"/>
    <cellStyle name="Milliers" xfId="4" builtinId="3"/>
    <cellStyle name="Milliers 2" xfId="8" xr:uid="{4E5D4A63-A8E5-485A-870E-CD01A45F1249}"/>
    <cellStyle name="Normal" xfId="0" builtinId="0"/>
    <cellStyle name="Normal 2" xfId="1" xr:uid="{75DD1B14-6572-224B-9049-00F79364F280}"/>
    <cellStyle name="Normal 3" xfId="7" xr:uid="{C1D40934-D1F6-46B6-8C2A-90A365F20096}"/>
    <cellStyle name="Normal 3 2" xfId="2" xr:uid="{2D27E996-7DDF-C242-B1A0-0721C957B689}"/>
    <cellStyle name="Normal 4" xfId="11" xr:uid="{F882E583-A608-448C-8D92-62AA82C6D365}"/>
    <cellStyle name="Normal 5" xfId="20" xr:uid="{B4826253-9CF3-4F4C-9182-8400B9F8A4E9}"/>
    <cellStyle name="Normal 6" xfId="21" xr:uid="{D951D232-E4A6-4CE1-B56E-FC4B9C1211B1}"/>
    <cellStyle name="Normal_data_listes_1" xfId="19" xr:uid="{FBE46C78-5D36-4715-898C-BDDC66190BA0}"/>
    <cellStyle name="Normal_exp_pv3" xfId="5" xr:uid="{3F67BB7D-107D-2D48-AA78-6E2FD0A290BE}"/>
    <cellStyle name="Normal_Feuil1" xfId="18" xr:uid="{28EC1A2F-185B-4D45-9ABF-9A71B497E518}"/>
    <cellStyle name="Pourcentage" xfId="6" builtinId="5"/>
    <cellStyle name="Pourcentage 2" xfId="3" xr:uid="{42715549-54E3-3642-8D5C-4FEEFB45A8E4}"/>
    <cellStyle name="Pourcentage 3" xfId="9" xr:uid="{C9C646A6-D2CC-46E2-8D07-E806009AD7F4}"/>
    <cellStyle name="Pourcentage 4" xfId="22" xr:uid="{81755BC9-4BE3-44BC-9F18-D629A899FF12}"/>
    <cellStyle name="Result" xfId="16" xr:uid="{D7E34003-F2CF-42CA-8BCF-B718E5174332}"/>
    <cellStyle name="Result2" xfId="17" xr:uid="{4CA9B663-3CED-42C8-B04F-4B3CB810B210}"/>
  </cellStyles>
  <dxfs count="0"/>
  <tableStyles count="0" defaultTableStyle="TableStyleMedium2" defaultPivotStyle="PivotStyleLight16"/>
  <colors>
    <mruColors>
      <color rgb="FFCC66FF"/>
      <color rgb="FF99CC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microsoft.com/office/2011/relationships/chartColorStyle" Target="colors12.xml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microsoft.com/office/2011/relationships/chartStyle" Target="style12.xml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charts/_rels/char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microsoft.com/office/2011/relationships/chartColorStyle" Target="colors13.xml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microsoft.com/office/2011/relationships/chartStyle" Target="style13.xml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21.png"/><Relationship Id="rId26" Type="http://schemas.openxmlformats.org/officeDocument/2006/relationships/image" Target="../media/image31.png"/><Relationship Id="rId3" Type="http://schemas.openxmlformats.org/officeDocument/2006/relationships/image" Target="../media/image4.png"/><Relationship Id="rId21" Type="http://schemas.openxmlformats.org/officeDocument/2006/relationships/image" Target="../media/image26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20.png"/><Relationship Id="rId25" Type="http://schemas.openxmlformats.org/officeDocument/2006/relationships/image" Target="../media/image30.png"/><Relationship Id="rId2" Type="http://schemas.microsoft.com/office/2011/relationships/chartColorStyle" Target="colors20.xml"/><Relationship Id="rId16" Type="http://schemas.openxmlformats.org/officeDocument/2006/relationships/image" Target="../media/image19.png"/><Relationship Id="rId20" Type="http://schemas.openxmlformats.org/officeDocument/2006/relationships/image" Target="../media/image24.png"/><Relationship Id="rId1" Type="http://schemas.microsoft.com/office/2011/relationships/chartStyle" Target="style20.xml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9.png"/><Relationship Id="rId5" Type="http://schemas.openxmlformats.org/officeDocument/2006/relationships/image" Target="../media/image6.png"/><Relationship Id="rId15" Type="http://schemas.openxmlformats.org/officeDocument/2006/relationships/image" Target="../media/image18.png"/><Relationship Id="rId23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image" Target="../media/image23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7.png"/><Relationship Id="rId22" Type="http://schemas.openxmlformats.org/officeDocument/2006/relationships/image" Target="../media/image27.png"/><Relationship Id="rId27" Type="http://schemas.openxmlformats.org/officeDocument/2006/relationships/image" Target="../media/image32.jp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64389343957724E-2"/>
          <c:y val="4.9586776859504134E-2"/>
          <c:w val="0.87365628965253517"/>
          <c:h val="0.7232129454892518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'Marché 1-1 GLOBAL'!$C$7</c:f>
              <c:strCache>
                <c:ptCount val="1"/>
                <c:pt idx="0">
                  <c:v>Cumul annuel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00-4E90-AE59-80528883BC62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00-4E90-AE59-80528883BC62}"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00-4E90-AE59-80528883BC62}"/>
                </c:ext>
              </c:extLst>
            </c:dLbl>
            <c:dLbl>
              <c:idx val="4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00-4E90-AE59-80528883BC62}"/>
                </c:ext>
              </c:extLst>
            </c:dLbl>
            <c:dLbl>
              <c:idx val="5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0-4E90-AE59-80528883B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'Marché 1-1 GLOBAL'!$A$8:$A$70</c:f>
              <c:numCache>
                <c:formatCode>mmm\-yy</c:formatCode>
                <c:ptCount val="6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</c:numCache>
            </c:numRef>
          </c:cat>
          <c:val>
            <c:numRef>
              <c:f>'Marché 1-1 GLOBAL'!$C$8:$C$70</c:f>
              <c:numCache>
                <c:formatCode>#\ ##0.00" Md""€"</c:formatCode>
                <c:ptCount val="63"/>
                <c:pt idx="0">
                  <c:v>189.81999999999996</c:v>
                </c:pt>
                <c:pt idx="1">
                  <c:v>189.81999999999996</c:v>
                </c:pt>
                <c:pt idx="2">
                  <c:v>189.81999999999996</c:v>
                </c:pt>
                <c:pt idx="3">
                  <c:v>189.81999999999996</c:v>
                </c:pt>
                <c:pt idx="4">
                  <c:v>189.81999999999996</c:v>
                </c:pt>
                <c:pt idx="5">
                  <c:v>189.81999999999996</c:v>
                </c:pt>
                <c:pt idx="6">
                  <c:v>189.81999999999996</c:v>
                </c:pt>
                <c:pt idx="7">
                  <c:v>189.81999999999996</c:v>
                </c:pt>
                <c:pt idx="8">
                  <c:v>189.81999999999996</c:v>
                </c:pt>
                <c:pt idx="9">
                  <c:v>189.81999999999996</c:v>
                </c:pt>
                <c:pt idx="10">
                  <c:v>189.81999999999996</c:v>
                </c:pt>
                <c:pt idx="11">
                  <c:v>189.81999999999996</c:v>
                </c:pt>
                <c:pt idx="12">
                  <c:v>189.02500000000001</c:v>
                </c:pt>
                <c:pt idx="13">
                  <c:v>189.02500000000001</c:v>
                </c:pt>
                <c:pt idx="14">
                  <c:v>189.02500000000001</c:v>
                </c:pt>
                <c:pt idx="15">
                  <c:v>189.02500000000001</c:v>
                </c:pt>
                <c:pt idx="16">
                  <c:v>189.02500000000001</c:v>
                </c:pt>
                <c:pt idx="17">
                  <c:v>189.02500000000001</c:v>
                </c:pt>
                <c:pt idx="18">
                  <c:v>189.02500000000001</c:v>
                </c:pt>
                <c:pt idx="19">
                  <c:v>189.02500000000001</c:v>
                </c:pt>
                <c:pt idx="20">
                  <c:v>189.02500000000001</c:v>
                </c:pt>
                <c:pt idx="21">
                  <c:v>189.02500000000001</c:v>
                </c:pt>
                <c:pt idx="22">
                  <c:v>189.02500000000001</c:v>
                </c:pt>
                <c:pt idx="23">
                  <c:v>189.02500000000001</c:v>
                </c:pt>
                <c:pt idx="24">
                  <c:v>195.93400000000003</c:v>
                </c:pt>
                <c:pt idx="25">
                  <c:v>195.93400000000003</c:v>
                </c:pt>
                <c:pt idx="26">
                  <c:v>195.93400000000003</c:v>
                </c:pt>
                <c:pt idx="27">
                  <c:v>195.93400000000003</c:v>
                </c:pt>
                <c:pt idx="28">
                  <c:v>195.93400000000003</c:v>
                </c:pt>
                <c:pt idx="29">
                  <c:v>195.93400000000003</c:v>
                </c:pt>
                <c:pt idx="30">
                  <c:v>195.93400000000003</c:v>
                </c:pt>
                <c:pt idx="31">
                  <c:v>195.93400000000003</c:v>
                </c:pt>
                <c:pt idx="32">
                  <c:v>195.93400000000003</c:v>
                </c:pt>
                <c:pt idx="33">
                  <c:v>195.93400000000003</c:v>
                </c:pt>
                <c:pt idx="34">
                  <c:v>195.93400000000003</c:v>
                </c:pt>
                <c:pt idx="35">
                  <c:v>195.93400000000003</c:v>
                </c:pt>
                <c:pt idx="36">
                  <c:v>195.51000000000005</c:v>
                </c:pt>
                <c:pt idx="37">
                  <c:v>195.51000000000005</c:v>
                </c:pt>
                <c:pt idx="38">
                  <c:v>195.51000000000005</c:v>
                </c:pt>
                <c:pt idx="39">
                  <c:v>195.51000000000005</c:v>
                </c:pt>
                <c:pt idx="40">
                  <c:v>195.51000000000005</c:v>
                </c:pt>
                <c:pt idx="41">
                  <c:v>195.51000000000005</c:v>
                </c:pt>
                <c:pt idx="42">
                  <c:v>195.51000000000005</c:v>
                </c:pt>
                <c:pt idx="43">
                  <c:v>195.51000000000005</c:v>
                </c:pt>
                <c:pt idx="44">
                  <c:v>195.51000000000005</c:v>
                </c:pt>
                <c:pt idx="45">
                  <c:v>195.51000000000005</c:v>
                </c:pt>
                <c:pt idx="46">
                  <c:v>195.51000000000005</c:v>
                </c:pt>
                <c:pt idx="47">
                  <c:v>195.51000000000005</c:v>
                </c:pt>
                <c:pt idx="48">
                  <c:v>186.68800000000002</c:v>
                </c:pt>
                <c:pt idx="49">
                  <c:v>186.68800000000002</c:v>
                </c:pt>
                <c:pt idx="50">
                  <c:v>186.68800000000002</c:v>
                </c:pt>
                <c:pt idx="51">
                  <c:v>186.68800000000002</c:v>
                </c:pt>
                <c:pt idx="52">
                  <c:v>186.68800000000002</c:v>
                </c:pt>
                <c:pt idx="53">
                  <c:v>186.68800000000002</c:v>
                </c:pt>
                <c:pt idx="54">
                  <c:v>186.68800000000002</c:v>
                </c:pt>
                <c:pt idx="55">
                  <c:v>186.68800000000002</c:v>
                </c:pt>
                <c:pt idx="56">
                  <c:v>186.68800000000002</c:v>
                </c:pt>
                <c:pt idx="57">
                  <c:v>186.68800000000002</c:v>
                </c:pt>
                <c:pt idx="58">
                  <c:v>186.68800000000002</c:v>
                </c:pt>
                <c:pt idx="59">
                  <c:v>186.68800000000002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0-4E90-AE59-80528883B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56206376"/>
        <c:axId val="756203856"/>
      </c:barChart>
      <c:lineChart>
        <c:grouping val="standard"/>
        <c:varyColors val="0"/>
        <c:ser>
          <c:idx val="0"/>
          <c:order val="0"/>
          <c:tx>
            <c:strRef>
              <c:f>'Marché 1-1 GLOBAL'!$B$7</c:f>
              <c:strCache>
                <c:ptCount val="1"/>
                <c:pt idx="0">
                  <c:v>Consommation mensuelle des ménages Alimentaire hors tabac
Volumes aux prix de l'année précédente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46"/>
            <c:marker>
              <c:symbol val="circle"/>
              <c:size val="9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FC3-42B0-A207-5975176053D2}"/>
              </c:ext>
            </c:extLst>
          </c:dPt>
          <c:dPt>
            <c:idx val="62"/>
            <c:marker>
              <c:symbol val="circle"/>
              <c:size val="9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FC3-42B0-A207-5975176053D2}"/>
              </c:ext>
            </c:extLst>
          </c:dPt>
          <c:dLbls>
            <c:dLbl>
              <c:idx val="46"/>
              <c:layout>
                <c:manualLayout>
                  <c:x val="-4.6740311178211355E-2"/>
                  <c:y val="-4.968029861319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3-42B0-A207-5975176053D2}"/>
                </c:ext>
              </c:extLst>
            </c:dLbl>
            <c:dLbl>
              <c:idx val="62"/>
              <c:layout>
                <c:manualLayout>
                  <c:x val="0"/>
                  <c:y val="3.5986159169550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3-42B0-A207-5975176053D2}"/>
                </c:ext>
              </c:extLst>
            </c:dLbl>
            <c:spPr>
              <a:solidFill>
                <a:schemeClr val="accent1"/>
              </a:solidFill>
              <a:ln w="12700" cap="flat" cmpd="sng" algn="ctr">
                <a:solidFill>
                  <a:schemeClr val="accent1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'Marché 1-1 GLOBAL'!$A$8:$A$70</c:f>
              <c:numCache>
                <c:formatCode>mmm\-yy</c:formatCode>
                <c:ptCount val="6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</c:numCache>
            </c:numRef>
          </c:cat>
          <c:val>
            <c:numRef>
              <c:f>'Marché 1-1 GLOBAL'!$B$8:$B$70</c:f>
              <c:numCache>
                <c:formatCode>General</c:formatCode>
                <c:ptCount val="63"/>
                <c:pt idx="0">
                  <c:v>15.76</c:v>
                </c:pt>
                <c:pt idx="1">
                  <c:v>15.912000000000001</c:v>
                </c:pt>
                <c:pt idx="2">
                  <c:v>16.204999999999998</c:v>
                </c:pt>
                <c:pt idx="3">
                  <c:v>15.391999999999999</c:v>
                </c:pt>
                <c:pt idx="4">
                  <c:v>15.782</c:v>
                </c:pt>
                <c:pt idx="5">
                  <c:v>15.92</c:v>
                </c:pt>
                <c:pt idx="6">
                  <c:v>15.962</c:v>
                </c:pt>
                <c:pt idx="7">
                  <c:v>15.8</c:v>
                </c:pt>
                <c:pt idx="8">
                  <c:v>15.721</c:v>
                </c:pt>
                <c:pt idx="9">
                  <c:v>15.808</c:v>
                </c:pt>
                <c:pt idx="10">
                  <c:v>15.73</c:v>
                </c:pt>
                <c:pt idx="11">
                  <c:v>15.827999999999999</c:v>
                </c:pt>
                <c:pt idx="12">
                  <c:v>15.731999999999999</c:v>
                </c:pt>
                <c:pt idx="13">
                  <c:v>15.688000000000001</c:v>
                </c:pt>
                <c:pt idx="14">
                  <c:v>15.704000000000001</c:v>
                </c:pt>
                <c:pt idx="15">
                  <c:v>15.912000000000001</c:v>
                </c:pt>
                <c:pt idx="16">
                  <c:v>15.896000000000001</c:v>
                </c:pt>
                <c:pt idx="17">
                  <c:v>15.723000000000001</c:v>
                </c:pt>
                <c:pt idx="18">
                  <c:v>15.753</c:v>
                </c:pt>
                <c:pt idx="19">
                  <c:v>15.694000000000001</c:v>
                </c:pt>
                <c:pt idx="20">
                  <c:v>15.715</c:v>
                </c:pt>
                <c:pt idx="21">
                  <c:v>15.717000000000001</c:v>
                </c:pt>
                <c:pt idx="22">
                  <c:v>15.785</c:v>
                </c:pt>
                <c:pt idx="23">
                  <c:v>15.706</c:v>
                </c:pt>
                <c:pt idx="24">
                  <c:v>15.65</c:v>
                </c:pt>
                <c:pt idx="25">
                  <c:v>15.78</c:v>
                </c:pt>
                <c:pt idx="26">
                  <c:v>17.774999999999999</c:v>
                </c:pt>
                <c:pt idx="27">
                  <c:v>16.132000000000001</c:v>
                </c:pt>
                <c:pt idx="28">
                  <c:v>16.643999999999998</c:v>
                </c:pt>
                <c:pt idx="29">
                  <c:v>16.344999999999999</c:v>
                </c:pt>
                <c:pt idx="30">
                  <c:v>15.923999999999999</c:v>
                </c:pt>
                <c:pt idx="31">
                  <c:v>16.52</c:v>
                </c:pt>
                <c:pt idx="32">
                  <c:v>15.917</c:v>
                </c:pt>
                <c:pt idx="33">
                  <c:v>16.71</c:v>
                </c:pt>
                <c:pt idx="34">
                  <c:v>16.024999999999999</c:v>
                </c:pt>
                <c:pt idx="35">
                  <c:v>16.512</c:v>
                </c:pt>
                <c:pt idx="36">
                  <c:v>16.593</c:v>
                </c:pt>
                <c:pt idx="37">
                  <c:v>16.423999999999999</c:v>
                </c:pt>
                <c:pt idx="38">
                  <c:v>16.738</c:v>
                </c:pt>
                <c:pt idx="39">
                  <c:v>16.227</c:v>
                </c:pt>
                <c:pt idx="40">
                  <c:v>16.2</c:v>
                </c:pt>
                <c:pt idx="41">
                  <c:v>16.13</c:v>
                </c:pt>
                <c:pt idx="42">
                  <c:v>16.09</c:v>
                </c:pt>
                <c:pt idx="43">
                  <c:v>16.166</c:v>
                </c:pt>
                <c:pt idx="44">
                  <c:v>16.193000000000001</c:v>
                </c:pt>
                <c:pt idx="45">
                  <c:v>16.219000000000001</c:v>
                </c:pt>
                <c:pt idx="46">
                  <c:v>16.283000000000001</c:v>
                </c:pt>
                <c:pt idx="47">
                  <c:v>16.247</c:v>
                </c:pt>
                <c:pt idx="48">
                  <c:v>16.172999999999998</c:v>
                </c:pt>
                <c:pt idx="49">
                  <c:v>16.082999999999998</c:v>
                </c:pt>
                <c:pt idx="50">
                  <c:v>15.86</c:v>
                </c:pt>
                <c:pt idx="51">
                  <c:v>15.736000000000001</c:v>
                </c:pt>
                <c:pt idx="52">
                  <c:v>15.744999999999999</c:v>
                </c:pt>
                <c:pt idx="53">
                  <c:v>15.718</c:v>
                </c:pt>
                <c:pt idx="54">
                  <c:v>15.654999999999999</c:v>
                </c:pt>
                <c:pt idx="55">
                  <c:v>15.464</c:v>
                </c:pt>
                <c:pt idx="56">
                  <c:v>15.334</c:v>
                </c:pt>
                <c:pt idx="57">
                  <c:v>15.118</c:v>
                </c:pt>
                <c:pt idx="58">
                  <c:v>15.044</c:v>
                </c:pt>
                <c:pt idx="59">
                  <c:v>14.757999999999999</c:v>
                </c:pt>
                <c:pt idx="60">
                  <c:v>14.874000000000001</c:v>
                </c:pt>
                <c:pt idx="61">
                  <c:v>14.651999999999999</c:v>
                </c:pt>
                <c:pt idx="62">
                  <c:v>14.371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9-4A70-88A9-B8EC22ACC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5764479"/>
        <c:axId val="1015768319"/>
      </c:lineChart>
      <c:dateAx>
        <c:axId val="101576447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5768319"/>
        <c:crosses val="autoZero"/>
        <c:auto val="0"/>
        <c:lblOffset val="100"/>
        <c:baseTimeUnit val="months"/>
        <c:majorUnit val="1"/>
        <c:majorTimeUnit val="years"/>
        <c:minorUnit val="3"/>
        <c:minorTimeUnit val="months"/>
      </c:dateAx>
      <c:valAx>
        <c:axId val="1015768319"/>
        <c:scaling>
          <c:orientation val="minMax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&quot;Md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5764479"/>
        <c:crosses val="autoZero"/>
        <c:crossBetween val="between"/>
        <c:majorUnit val="2"/>
      </c:valAx>
      <c:valAx>
        <c:axId val="756203856"/>
        <c:scaling>
          <c:orientation val="minMax"/>
          <c:min val="100"/>
        </c:scaling>
        <c:delete val="0"/>
        <c:axPos val="r"/>
        <c:numFmt formatCode="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6206376"/>
        <c:crosses val="max"/>
        <c:crossBetween val="between"/>
      </c:valAx>
      <c:dateAx>
        <c:axId val="75620637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75620385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875029759532374E-2"/>
          <c:y val="0.88395219192642249"/>
          <c:w val="0.97834285866031423"/>
          <c:h val="9.6764061517103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1035304858255677E-2"/>
          <c:y val="0.11678561552050139"/>
          <c:w val="0.75288828032941446"/>
          <c:h val="0.74473350173784991"/>
        </c:manualLayout>
      </c:layout>
      <c:areaChart>
        <c:grouping val="stacked"/>
        <c:varyColors val="0"/>
        <c:ser>
          <c:idx val="0"/>
          <c:order val="1"/>
          <c:tx>
            <c:strRef>
              <c:f>'Production 2-3 Evolution'!$D$2</c:f>
              <c:strCache>
                <c:ptCount val="1"/>
                <c:pt idx="0">
                  <c:v>  Surfaces certifiées bio</c:v>
                </c:pt>
              </c:strCache>
            </c:strRef>
          </c:tx>
          <c:spPr>
            <a:solidFill>
              <a:srgbClr val="CCDD4B"/>
            </a:solidFill>
            <a:ln>
              <a:solidFill>
                <a:schemeClr val="accent1"/>
              </a:solidFill>
            </a:ln>
          </c:spPr>
          <c:dPt>
            <c:idx val="11"/>
            <c:bubble3D val="0"/>
            <c:spPr>
              <a:ln w="57150">
                <a:solidFill>
                  <a:srgbClr val="9BBB59">
                    <a:lumMod val="75000"/>
                  </a:srgb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C4-7146-AAC7-CDB23F7143A1}"/>
              </c:ext>
            </c:extLst>
          </c:dPt>
          <c:cat>
            <c:numRef>
              <c:f>'Production 2-3 Evolution'!$C$3:$C$20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'Production 2-3 Evolution'!$D$3:$D$20</c:f>
              <c:numCache>
                <c:formatCode>#,##0</c:formatCode>
                <c:ptCount val="18"/>
                <c:pt idx="0">
                  <c:v>504565</c:v>
                </c:pt>
                <c:pt idx="1">
                  <c:v>499624</c:v>
                </c:pt>
                <c:pt idx="2">
                  <c:v>454295.62529999687</c:v>
                </c:pt>
                <c:pt idx="3">
                  <c:v>491878.16619999293</c:v>
                </c:pt>
                <c:pt idx="4">
                  <c:v>506303.11260000104</c:v>
                </c:pt>
                <c:pt idx="5">
                  <c:v>559332.56470000325</c:v>
                </c:pt>
                <c:pt idx="6">
                  <c:v>685590.6608000194</c:v>
                </c:pt>
                <c:pt idx="7">
                  <c:v>831070.84890005109</c:v>
                </c:pt>
                <c:pt idx="8">
                  <c:v>911077.37590005412</c:v>
                </c:pt>
                <c:pt idx="9">
                  <c:v>944499.68140004948</c:v>
                </c:pt>
                <c:pt idx="10">
                  <c:v>1016568.4044000484</c:v>
                </c:pt>
                <c:pt idx="11">
                  <c:v>1065340.7061000613</c:v>
                </c:pt>
                <c:pt idx="12">
                  <c:v>1250283.3000001423</c:v>
                </c:pt>
                <c:pt idx="13">
                  <c:v>1496457.9438661372</c:v>
                </c:pt>
                <c:pt idx="14">
                  <c:v>1703265.4291662541</c:v>
                </c:pt>
                <c:pt idx="15">
                  <c:v>1955047.4691022658</c:v>
                </c:pt>
                <c:pt idx="16">
                  <c:v>2214771.1150592379</c:v>
                </c:pt>
                <c:pt idx="17">
                  <c:v>2431311.6922731739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C4-7146-AAC7-CDB23F7143A1}"/>
            </c:ext>
          </c:extLst>
        </c:ser>
        <c:ser>
          <c:idx val="2"/>
          <c:order val="2"/>
          <c:tx>
            <c:strRef>
              <c:f>'Production 2-3 Evolution'!$E$2</c:f>
              <c:strCache>
                <c:ptCount val="1"/>
                <c:pt idx="0">
                  <c:v>  Surfaces en conversion total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/>
              </a:solidFill>
            </a:ln>
          </c:spPr>
          <c:dPt>
            <c:idx val="11"/>
            <c:bubble3D val="0"/>
            <c:spPr>
              <a:ln w="57150">
                <a:solidFill>
                  <a:srgbClr val="9966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6C4-7146-AAC7-CDB23F7143A1}"/>
              </c:ext>
            </c:extLst>
          </c:dPt>
          <c:cat>
            <c:numRef>
              <c:f>'Production 2-3 Evolution'!$C$3:$C$20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'Production 2-3 Evolution'!$E$3:$E$20</c:f>
              <c:numCache>
                <c:formatCode>#,##0</c:formatCode>
                <c:ptCount val="18"/>
                <c:pt idx="0">
                  <c:v>45974</c:v>
                </c:pt>
                <c:pt idx="1">
                  <c:v>53248</c:v>
                </c:pt>
                <c:pt idx="2">
                  <c:v>51275.556799999926</c:v>
                </c:pt>
                <c:pt idx="3">
                  <c:v>78126.360899999854</c:v>
                </c:pt>
                <c:pt idx="4">
                  <c:v>138167.15430000023</c:v>
                </c:pt>
                <c:pt idx="5">
                  <c:v>255478.19790000017</c:v>
                </c:pt>
                <c:pt idx="6">
                  <c:v>259942.9676000005</c:v>
                </c:pt>
                <c:pt idx="7">
                  <c:v>171621.96299999987</c:v>
                </c:pt>
                <c:pt idx="8">
                  <c:v>127770.20429999968</c:v>
                </c:pt>
                <c:pt idx="9">
                  <c:v>143708.15830000027</c:v>
                </c:pt>
                <c:pt idx="10">
                  <c:v>300230.26849999966</c:v>
                </c:pt>
                <c:pt idx="11">
                  <c:v>482087.55959999748</c:v>
                </c:pt>
                <c:pt idx="12">
                  <c:v>511026.07829999959</c:v>
                </c:pt>
                <c:pt idx="13">
                  <c:v>513430.33629999013</c:v>
                </c:pt>
                <c:pt idx="14">
                  <c:v>576061.82809999119</c:v>
                </c:pt>
                <c:pt idx="15">
                  <c:v>591966.4961999387</c:v>
                </c:pt>
                <c:pt idx="16">
                  <c:v>586762.16170002276</c:v>
                </c:pt>
                <c:pt idx="17">
                  <c:v>444741.004731022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C4-7146-AAC7-CDB23F714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5860736"/>
        <c:axId val="255862272"/>
      </c:areaChart>
      <c:barChart>
        <c:barDir val="col"/>
        <c:grouping val="clustered"/>
        <c:varyColors val="0"/>
        <c:ser>
          <c:idx val="1"/>
          <c:order val="0"/>
          <c:tx>
            <c:strRef>
              <c:f>'Production 2-3 Evolution'!$G$2</c:f>
              <c:strCache>
                <c:ptCount val="1"/>
                <c:pt idx="0">
                  <c:v>  Nb. exploitations engagées en bio</c:v>
                </c:pt>
              </c:strCache>
            </c:strRef>
          </c:tx>
          <c:spPr>
            <a:solidFill>
              <a:schemeClr val="accent5"/>
            </a:solidFill>
            <a:ln w="12700">
              <a:solidFill>
                <a:schemeClr val="accent5">
                  <a:lumMod val="50000"/>
                </a:schemeClr>
              </a:solidFill>
              <a:round/>
            </a:ln>
            <a:effectLst>
              <a:softEdge rad="0"/>
            </a:effectLst>
          </c:spPr>
          <c:invertIfNegative val="0"/>
          <c:dPt>
            <c:idx val="11"/>
            <c:invertIfNegative val="0"/>
            <c:bubble3D val="0"/>
            <c:spPr>
              <a:solidFill>
                <a:srgbClr val="E0773C"/>
              </a:solidFill>
              <a:ln w="12700">
                <a:solidFill>
                  <a:schemeClr val="accent5">
                    <a:lumMod val="50000"/>
                  </a:schemeClr>
                </a:solidFill>
                <a:round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7-26C4-7146-AAC7-CDB23F7143A1}"/>
              </c:ext>
            </c:extLst>
          </c:dPt>
          <c:dLbls>
            <c:dLbl>
              <c:idx val="17"/>
              <c:layout>
                <c:manualLayout>
                  <c:x val="8.7356058391260039E-2"/>
                  <c:y val="-5.2470520783767984E-3"/>
                </c:manualLayout>
              </c:layout>
              <c:tx>
                <c:strRef>
                  <c:f>'Production 2-3 Evolution'!$G$24</c:f>
                  <c:strCache>
                    <c:ptCount val="1"/>
                    <c:pt idx="0">
                      <c:v>60 483 fermes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{9721D191-76BE-4F45-8A20-7BC2641E0A1E}</c15:txfldGUID>
                      <c15:f>'Production 2-3 Evolution'!$G$24</c15:f>
                      <c15:dlblFieldTableCache>
                        <c:ptCount val="1"/>
                        <c:pt idx="0">
                          <c:v>60 483 fermes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A0C-4A7C-8EF7-9C5286B9A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'Production 2-3 Evolution'!$C$3:$C$20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'Production 2-3 Evolution'!$G$3:$G$20</c:f>
              <c:numCache>
                <c:formatCode>#,##0</c:formatCode>
                <c:ptCount val="18"/>
                <c:pt idx="0">
                  <c:v>11401</c:v>
                </c:pt>
                <c:pt idx="1">
                  <c:v>11640</c:v>
                </c:pt>
                <c:pt idx="2">
                  <c:v>11978</c:v>
                </c:pt>
                <c:pt idx="3">
                  <c:v>13252</c:v>
                </c:pt>
                <c:pt idx="4">
                  <c:v>16904</c:v>
                </c:pt>
                <c:pt idx="5">
                  <c:v>20676</c:v>
                </c:pt>
                <c:pt idx="6">
                  <c:v>22982</c:v>
                </c:pt>
                <c:pt idx="7">
                  <c:v>24557</c:v>
                </c:pt>
                <c:pt idx="8">
                  <c:v>25519</c:v>
                </c:pt>
                <c:pt idx="9">
                  <c:v>26472</c:v>
                </c:pt>
                <c:pt idx="10">
                  <c:v>28853</c:v>
                </c:pt>
                <c:pt idx="11">
                  <c:v>32503</c:v>
                </c:pt>
                <c:pt idx="12">
                  <c:v>36691</c:v>
                </c:pt>
                <c:pt idx="13">
                  <c:v>41608</c:v>
                </c:pt>
                <c:pt idx="14">
                  <c:v>47023</c:v>
                </c:pt>
                <c:pt idx="15">
                  <c:v>53251</c:v>
                </c:pt>
                <c:pt idx="16">
                  <c:v>58337</c:v>
                </c:pt>
                <c:pt idx="17">
                  <c:v>60483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C4-7146-AAC7-CDB23F7143A1}"/>
            </c:ext>
          </c:extLst>
        </c:ser>
        <c:ser>
          <c:idx val="3"/>
          <c:order val="5"/>
          <c:tx>
            <c:strRef>
              <c:f>'Production 2-3 Evolution'!$H$2</c:f>
              <c:strCache>
                <c:ptCount val="1"/>
                <c:pt idx="0">
                  <c:v>  Nb. préparateurs, distributeurs, importateurs et exportateurs bio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12700">
              <a:solidFill>
                <a:schemeClr val="bg2">
                  <a:lumMod val="25000"/>
                </a:schemeClr>
              </a:solidFill>
            </a:ln>
          </c:spPr>
          <c:invertIfNegative val="0"/>
          <c:dPt>
            <c:idx val="10"/>
            <c:invertIfNegative val="0"/>
            <c:bubble3D val="0"/>
            <c:spPr>
              <a:solidFill>
                <a:srgbClr val="648086"/>
              </a:solidFill>
              <a:ln w="12700">
                <a:solidFill>
                  <a:schemeClr val="bg2">
                    <a:lumMod val="2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26C4-7146-AAC7-CDB23F7143A1}"/>
              </c:ext>
            </c:extLst>
          </c:dPt>
          <c:dPt>
            <c:idx val="11"/>
            <c:invertIfNegative val="0"/>
            <c:bubble3D val="0"/>
            <c:spPr>
              <a:solidFill>
                <a:srgbClr val="648086"/>
              </a:solidFill>
              <a:ln w="12700">
                <a:solidFill>
                  <a:schemeClr val="bg2">
                    <a:lumMod val="2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26C4-7146-AAC7-CDB23F7143A1}"/>
              </c:ext>
            </c:extLst>
          </c:dPt>
          <c:dLbls>
            <c:dLbl>
              <c:idx val="17"/>
              <c:layout>
                <c:manualLayout>
                  <c:x val="8.7780910994915459E-2"/>
                  <c:y val="2.6458665320352657E-2"/>
                </c:manualLayout>
              </c:layout>
              <c:tx>
                <c:strRef>
                  <c:f>'Production 2-3 Evolution'!$G$25</c:f>
                  <c:strCache>
                    <c:ptCount val="1"/>
                    <c:pt idx="0">
                      <c:v>28 547 entreprises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{774087A5-F31B-4FAC-A621-C7FEA9FAA3BC}</c15:txfldGUID>
                      <c15:f>'Production 2-3 Evolution'!$G$25</c15:f>
                      <c15:dlblFieldTableCache>
                        <c:ptCount val="1"/>
                        <c:pt idx="0">
                          <c:v>28 547 entreprises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3A0C-4A7C-8EF7-9C5286B9A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'Production 2-3 Evolution'!$C$3:$C$20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'Production 2-3 Evolution'!$H$3:$H$20</c:f>
              <c:numCache>
                <c:formatCode>#,##0</c:formatCode>
                <c:ptCount val="18"/>
                <c:pt idx="0">
                  <c:v>4995</c:v>
                </c:pt>
                <c:pt idx="1">
                  <c:v>5802</c:v>
                </c:pt>
                <c:pt idx="2">
                  <c:v>6402</c:v>
                </c:pt>
                <c:pt idx="3">
                  <c:v>7545</c:v>
                </c:pt>
                <c:pt idx="4">
                  <c:v>9420</c:v>
                </c:pt>
                <c:pt idx="5">
                  <c:v>10480</c:v>
                </c:pt>
                <c:pt idx="6">
                  <c:v>12087</c:v>
                </c:pt>
                <c:pt idx="7">
                  <c:v>12476</c:v>
                </c:pt>
                <c:pt idx="8">
                  <c:v>12704</c:v>
                </c:pt>
                <c:pt idx="9">
                  <c:v>12942</c:v>
                </c:pt>
                <c:pt idx="10">
                  <c:v>13507</c:v>
                </c:pt>
                <c:pt idx="11">
                  <c:v>14911</c:v>
                </c:pt>
                <c:pt idx="12">
                  <c:v>17353</c:v>
                </c:pt>
                <c:pt idx="13">
                  <c:v>20121</c:v>
                </c:pt>
                <c:pt idx="14">
                  <c:v>23059</c:v>
                </c:pt>
                <c:pt idx="15">
                  <c:v>25763</c:v>
                </c:pt>
                <c:pt idx="16">
                  <c:v>29233</c:v>
                </c:pt>
                <c:pt idx="17">
                  <c:v>28547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6C4-7146-AAC7-CDB23F714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axId val="255878272"/>
        <c:axId val="255864192"/>
      </c:barChart>
      <c:lineChart>
        <c:grouping val="stacked"/>
        <c:varyColors val="0"/>
        <c:ser>
          <c:idx val="5"/>
          <c:order val="3"/>
          <c:tx>
            <c:strRef>
              <c:f>'Production 2-3 Evolution'!$D$2</c:f>
              <c:strCache>
                <c:ptCount val="1"/>
                <c:pt idx="0">
                  <c:v>  Surfaces certifiées bio</c:v>
                </c:pt>
              </c:strCache>
            </c:strRef>
          </c:tx>
          <c:spPr>
            <a:ln w="5715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'Production 2-3 Evolution'!$C$3:$C$20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'Production 2-3 Evolution'!$D$3:$D$20</c:f>
              <c:numCache>
                <c:formatCode>#,##0</c:formatCode>
                <c:ptCount val="18"/>
                <c:pt idx="0">
                  <c:v>504565</c:v>
                </c:pt>
                <c:pt idx="1">
                  <c:v>499624</c:v>
                </c:pt>
                <c:pt idx="2">
                  <c:v>454295.62529999687</c:v>
                </c:pt>
                <c:pt idx="3">
                  <c:v>491878.16619999293</c:v>
                </c:pt>
                <c:pt idx="4">
                  <c:v>506303.11260000104</c:v>
                </c:pt>
                <c:pt idx="5">
                  <c:v>559332.56470000325</c:v>
                </c:pt>
                <c:pt idx="6">
                  <c:v>685590.6608000194</c:v>
                </c:pt>
                <c:pt idx="7">
                  <c:v>831070.84890005109</c:v>
                </c:pt>
                <c:pt idx="8">
                  <c:v>911077.37590005412</c:v>
                </c:pt>
                <c:pt idx="9">
                  <c:v>944499.68140004948</c:v>
                </c:pt>
                <c:pt idx="10">
                  <c:v>1016568.4044000484</c:v>
                </c:pt>
                <c:pt idx="11">
                  <c:v>1065340.7061000613</c:v>
                </c:pt>
                <c:pt idx="12">
                  <c:v>1250283.3000001423</c:v>
                </c:pt>
                <c:pt idx="13">
                  <c:v>1496457.9438661372</c:v>
                </c:pt>
                <c:pt idx="14">
                  <c:v>1703265.4291662541</c:v>
                </c:pt>
                <c:pt idx="15">
                  <c:v>1955047.4691022658</c:v>
                </c:pt>
                <c:pt idx="16">
                  <c:v>2214771.1150592379</c:v>
                </c:pt>
                <c:pt idx="17">
                  <c:v>2431311.6922731739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26C4-7146-AAC7-CDB23F7143A1}"/>
            </c:ext>
          </c:extLst>
        </c:ser>
        <c:ser>
          <c:idx val="4"/>
          <c:order val="4"/>
          <c:tx>
            <c:strRef>
              <c:f>'Production 2-3 Evolution'!$E$2</c:f>
              <c:strCache>
                <c:ptCount val="1"/>
                <c:pt idx="0">
                  <c:v>  Surfaces en conversion total</c:v>
                </c:pt>
              </c:strCache>
            </c:strRef>
          </c:tx>
          <c:spPr>
            <a:ln w="57150"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'Production 2-3 Evolution'!$C$3:$C$20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'Production 2-3 Evolution'!$E$3:$E$20</c:f>
              <c:numCache>
                <c:formatCode>#,##0</c:formatCode>
                <c:ptCount val="18"/>
                <c:pt idx="0">
                  <c:v>45974</c:v>
                </c:pt>
                <c:pt idx="1">
                  <c:v>53248</c:v>
                </c:pt>
                <c:pt idx="2">
                  <c:v>51275.556799999926</c:v>
                </c:pt>
                <c:pt idx="3">
                  <c:v>78126.360899999854</c:v>
                </c:pt>
                <c:pt idx="4">
                  <c:v>138167.15430000023</c:v>
                </c:pt>
                <c:pt idx="5">
                  <c:v>255478.19790000017</c:v>
                </c:pt>
                <c:pt idx="6">
                  <c:v>259942.9676000005</c:v>
                </c:pt>
                <c:pt idx="7">
                  <c:v>171621.96299999987</c:v>
                </c:pt>
                <c:pt idx="8">
                  <c:v>127770.20429999968</c:v>
                </c:pt>
                <c:pt idx="9">
                  <c:v>143708.15830000027</c:v>
                </c:pt>
                <c:pt idx="10">
                  <c:v>300230.26849999966</c:v>
                </c:pt>
                <c:pt idx="11">
                  <c:v>482087.55959999748</c:v>
                </c:pt>
                <c:pt idx="12">
                  <c:v>511026.07829999959</c:v>
                </c:pt>
                <c:pt idx="13">
                  <c:v>513430.33629999013</c:v>
                </c:pt>
                <c:pt idx="14">
                  <c:v>576061.82809999119</c:v>
                </c:pt>
                <c:pt idx="15">
                  <c:v>591966.4961999387</c:v>
                </c:pt>
                <c:pt idx="16">
                  <c:v>586762.16170002276</c:v>
                </c:pt>
                <c:pt idx="17">
                  <c:v>444741.004731022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1-26C4-7146-AAC7-CDB23F714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60736"/>
        <c:axId val="255862272"/>
      </c:lineChart>
      <c:catAx>
        <c:axId val="2558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400000"/>
          <a:lstStyle/>
          <a:p>
            <a:pPr>
              <a:defRPr sz="1600"/>
            </a:pPr>
            <a:endParaRPr lang="fr-FR"/>
          </a:p>
        </c:txPr>
        <c:crossAx val="25586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62272"/>
        <c:scaling>
          <c:orientation val="minMax"/>
        </c:scaling>
        <c:delete val="0"/>
        <c:axPos val="l"/>
        <c:majorGridlines>
          <c:spPr>
            <a:ln>
              <a:solidFill>
                <a:srgbClr val="EEECE1">
                  <a:lumMod val="90000"/>
                </a:srgb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 sz="1600" b="1"/>
                </a:pPr>
                <a:r>
                  <a:rPr lang="fr-FR" sz="1600" b="1"/>
                  <a:t>Surfaces</a:t>
                </a:r>
                <a:endParaRPr lang="fr-FR" sz="1600" b="1" baseline="0"/>
              </a:p>
              <a:p>
                <a:pPr algn="l">
                  <a:defRPr sz="1600" b="1"/>
                </a:pPr>
                <a:r>
                  <a:rPr lang="fr-FR" sz="1600" b="1" baseline="0"/>
                  <a:t>engagées (ha)</a:t>
                </a:r>
                <a:endParaRPr lang="fr-FR" sz="1600" b="1"/>
              </a:p>
            </c:rich>
          </c:tx>
          <c:layout>
            <c:manualLayout>
              <c:xMode val="edge"/>
              <c:yMode val="edge"/>
              <c:x val="9.1238304843970796E-6"/>
              <c:y val="1.7654248181670554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fr-FR"/>
          </a:p>
        </c:txPr>
        <c:crossAx val="255860736"/>
        <c:crosses val="autoZero"/>
        <c:crossBetween val="between"/>
      </c:valAx>
      <c:valAx>
        <c:axId val="255864192"/>
        <c:scaling>
          <c:orientation val="minMax"/>
          <c:max val="1200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fr-FR"/>
          </a:p>
        </c:txPr>
        <c:crossAx val="255878272"/>
        <c:crosses val="max"/>
        <c:crossBetween val="between"/>
        <c:majorUnit val="20000"/>
      </c:valAx>
      <c:catAx>
        <c:axId val="25587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86419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8.4131423256547794E-2"/>
          <c:y val="0.14984360301555577"/>
          <c:w val="0.49953945582040571"/>
          <c:h val="0.2033171933406818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800"/>
          </a:pPr>
          <a:endParaRPr lang="fr-FR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'Production 2-4 synthèse PV'!$C$26</c:f>
              <c:strCache>
                <c:ptCount val="1"/>
                <c:pt idx="0">
                  <c:v>Part des surfaces en bio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'Production 2-4 synthèse PV'!$B$27:$B$39</c:f>
              <c:strCache>
                <c:ptCount val="13"/>
                <c:pt idx="0">
                  <c:v>Céréales</c:v>
                </c:pt>
                <c:pt idx="1">
                  <c:v>Oléagineux</c:v>
                </c:pt>
                <c:pt idx="2">
                  <c:v>Protéagineux</c:v>
                </c:pt>
                <c:pt idx="3">
                  <c:v>Légumes secs</c:v>
                </c:pt>
                <c:pt idx="4">
                  <c:v>Grandes cultures</c:v>
                </c:pt>
                <c:pt idx="5">
                  <c:v>Surfaces et cultures fourragères</c:v>
                </c:pt>
                <c:pt idx="6">
                  <c:v>Légumes</c:v>
                </c:pt>
                <c:pt idx="7">
                  <c:v>Fruits (y compris fruits à coque)</c:v>
                </c:pt>
                <c:pt idx="8">
                  <c:v>Vigne</c:v>
                </c:pt>
                <c:pt idx="9">
                  <c:v>PPAM</c:v>
                </c:pt>
                <c:pt idx="10">
                  <c:v>Autres</c:v>
                </c:pt>
                <c:pt idx="12">
                  <c:v>ENSEMBLE</c:v>
                </c:pt>
              </c:strCache>
            </c:strRef>
          </c:cat>
          <c:val>
            <c:numRef>
              <c:f>'Production 2-4 synthèse PV'!$C$27:$C$39</c:f>
              <c:numCache>
                <c:formatCode>0.0%</c:formatCode>
                <c:ptCount val="13"/>
                <c:pt idx="0">
                  <c:v>6.2607694462191305E-2</c:v>
                </c:pt>
                <c:pt idx="1">
                  <c:v>7.5743776763461737E-2</c:v>
                </c:pt>
                <c:pt idx="2">
                  <c:v>0.12436186427699492</c:v>
                </c:pt>
                <c:pt idx="3">
                  <c:v>0.39438393712441094</c:v>
                </c:pt>
                <c:pt idx="4">
                  <c:v>6.8498908985553011E-2</c:v>
                </c:pt>
                <c:pt idx="5">
                  <c:v>0.13215505177474979</c:v>
                </c:pt>
                <c:pt idx="6">
                  <c:v>0.11052456946604912</c:v>
                </c:pt>
                <c:pt idx="7">
                  <c:v>0.17493567051811704</c:v>
                </c:pt>
                <c:pt idx="8">
                  <c:v>0.21459568220882813</c:v>
                </c:pt>
                <c:pt idx="9">
                  <c:v>0.29059214884533058</c:v>
                </c:pt>
                <c:pt idx="10">
                  <c:v>9.0103640841420821E-2</c:v>
                </c:pt>
                <c:pt idx="12">
                  <c:v>0.10709401024806765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C-4282-A302-DAB8CC78A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6946888"/>
        <c:axId val="706947248"/>
      </c:barChart>
      <c:catAx>
        <c:axId val="706946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6947248"/>
        <c:crosses val="autoZero"/>
        <c:auto val="1"/>
        <c:lblAlgn val="ctr"/>
        <c:lblOffset val="100"/>
        <c:noMultiLvlLbl val="0"/>
      </c:catAx>
      <c:valAx>
        <c:axId val="7069472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6946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'Production 2-5 synthèse PA'!$C$22</c:f>
              <c:strCache>
                <c:ptCount val="1"/>
                <c:pt idx="0">
                  <c:v>Part du cheptel en bio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'Production 2-5 synthèse PA'!$B$23:$B$34</c:f>
              <c:strCache>
                <c:ptCount val="12"/>
                <c:pt idx="0">
                  <c:v>Vaches allaitantes</c:v>
                </c:pt>
                <c:pt idx="1">
                  <c:v>Vaches laitières</c:v>
                </c:pt>
                <c:pt idx="2">
                  <c:v>Total Vaches</c:v>
                </c:pt>
                <c:pt idx="3">
                  <c:v>Brebis viande</c:v>
                </c:pt>
                <c:pt idx="4">
                  <c:v>Brebis laitières</c:v>
                </c:pt>
                <c:pt idx="5">
                  <c:v>Total Brebis</c:v>
                </c:pt>
                <c:pt idx="6">
                  <c:v>Chèvres</c:v>
                </c:pt>
                <c:pt idx="7">
                  <c:v>Truies</c:v>
                </c:pt>
                <c:pt idx="8">
                  <c:v>Porcs charcutiers</c:v>
                </c:pt>
                <c:pt idx="9">
                  <c:v>Poulets de chair</c:v>
                </c:pt>
                <c:pt idx="10">
                  <c:v>Poules pondeuses</c:v>
                </c:pt>
                <c:pt idx="11">
                  <c:v>Ruches*</c:v>
                </c:pt>
              </c:strCache>
            </c:strRef>
          </c:cat>
          <c:val>
            <c:numRef>
              <c:f>'Production 2-5 synthèse PA'!$C$23:$C$34</c:f>
              <c:numCache>
                <c:formatCode>0%</c:formatCode>
                <c:ptCount val="12"/>
                <c:pt idx="0">
                  <c:v>5.772865883614841E-2</c:v>
                </c:pt>
                <c:pt idx="1">
                  <c:v>8.7471461464631139E-2</c:v>
                </c:pt>
                <c:pt idx="2">
                  <c:v>7.1475642981051329E-2</c:v>
                </c:pt>
                <c:pt idx="3">
                  <c:v>8.672433196676739E-2</c:v>
                </c:pt>
                <c:pt idx="4">
                  <c:v>0.13635211742732786</c:v>
                </c:pt>
                <c:pt idx="5">
                  <c:v>9.9839445242434641E-2</c:v>
                </c:pt>
                <c:pt idx="6">
                  <c:v>0.12693132439961516</c:v>
                </c:pt>
                <c:pt idx="7">
                  <c:v>1.9125784239012858E-2</c:v>
                </c:pt>
                <c:pt idx="8">
                  <c:v>4.7960077593853359E-2</c:v>
                </c:pt>
                <c:pt idx="9">
                  <c:v>1.6629171892220577E-2</c:v>
                </c:pt>
                <c:pt idx="10">
                  <c:v>0.19970823776959495</c:v>
                </c:pt>
                <c:pt idx="11">
                  <c:v>0.22773315274423173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B-4705-A0C0-FC3ACAEA6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1815992"/>
        <c:axId val="791824272"/>
      </c:barChart>
      <c:catAx>
        <c:axId val="791815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1824272"/>
        <c:crosses val="autoZero"/>
        <c:auto val="1"/>
        <c:lblAlgn val="ctr"/>
        <c:lblOffset val="100"/>
        <c:noMultiLvlLbl val="0"/>
      </c:catAx>
      <c:valAx>
        <c:axId val="79182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1815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'Production 2-8 Régions'!$C$32</c:f>
              <c:strCache>
                <c:ptCount val="1"/>
                <c:pt idx="0">
                  <c:v>Part de bio dans la SAU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'Production 2-8 Régions'!$B$33:$B$51</c:f>
              <c:strCache>
                <c:ptCount val="19"/>
                <c:pt idx="0">
                  <c:v>Auvergne-Rhône-Alpes</c:v>
                </c:pt>
                <c:pt idx="1">
                  <c:v>Bourgogne-Franche-Comté</c:v>
                </c:pt>
                <c:pt idx="2">
                  <c:v>Bretagne</c:v>
                </c:pt>
                <c:pt idx="3">
                  <c:v>Centre-Val de Loire</c:v>
                </c:pt>
                <c:pt idx="4">
                  <c:v>Corse</c:v>
                </c:pt>
                <c:pt idx="5">
                  <c:v>Grand Est</c:v>
                </c:pt>
                <c:pt idx="6">
                  <c:v>Hauts-de-France</c:v>
                </c:pt>
                <c:pt idx="7">
                  <c:v>Île-de-France</c:v>
                </c:pt>
                <c:pt idx="8">
                  <c:v>Normandie</c:v>
                </c:pt>
                <c:pt idx="9">
                  <c:v>Nouvelle-Aquitaine</c:v>
                </c:pt>
                <c:pt idx="10">
                  <c:v>Occitanie</c:v>
                </c:pt>
                <c:pt idx="11">
                  <c:v>Pays de la Loire</c:v>
                </c:pt>
                <c:pt idx="12">
                  <c:v>Provence-Alpes-Côte d'Azur</c:v>
                </c:pt>
                <c:pt idx="13">
                  <c:v>Guyane</c:v>
                </c:pt>
                <c:pt idx="14">
                  <c:v>La Réunion</c:v>
                </c:pt>
                <c:pt idx="15">
                  <c:v>Guadeloupe</c:v>
                </c:pt>
                <c:pt idx="16">
                  <c:v>Martinique</c:v>
                </c:pt>
                <c:pt idx="17">
                  <c:v>Mayotte</c:v>
                </c:pt>
                <c:pt idx="18">
                  <c:v>TOTAL France</c:v>
                </c:pt>
              </c:strCache>
            </c:strRef>
          </c:cat>
          <c:val>
            <c:numRef>
              <c:f>'Production 2-8 Régions'!$C$33:$C$51</c:f>
              <c:numCache>
                <c:formatCode>0.0%</c:formatCode>
                <c:ptCount val="19"/>
                <c:pt idx="0">
                  <c:v>0.11293578780113901</c:v>
                </c:pt>
                <c:pt idx="1">
                  <c:v>0.10431106971661262</c:v>
                </c:pt>
                <c:pt idx="2">
                  <c:v>0.10465226048054632</c:v>
                </c:pt>
                <c:pt idx="3">
                  <c:v>4.9415175815652974E-2</c:v>
                </c:pt>
                <c:pt idx="4">
                  <c:v>0.24632209245427722</c:v>
                </c:pt>
                <c:pt idx="5">
                  <c:v>8.0242904034273407E-2</c:v>
                </c:pt>
                <c:pt idx="6">
                  <c:v>2.918234960974957E-2</c:v>
                </c:pt>
                <c:pt idx="7">
                  <c:v>7.7814251638118295E-2</c:v>
                </c:pt>
                <c:pt idx="8">
                  <c:v>7.00227441640566E-2</c:v>
                </c:pt>
                <c:pt idx="9">
                  <c:v>9.6778676987546414E-2</c:v>
                </c:pt>
                <c:pt idx="10">
                  <c:v>0.20088915713947575</c:v>
                </c:pt>
                <c:pt idx="11">
                  <c:v>0.12657940733026582</c:v>
                </c:pt>
                <c:pt idx="12">
                  <c:v>0.37082067752673903</c:v>
                </c:pt>
                <c:pt idx="13">
                  <c:v>0.11139002857231116</c:v>
                </c:pt>
                <c:pt idx="14">
                  <c:v>5.248960653314251E-2</c:v>
                </c:pt>
                <c:pt idx="15">
                  <c:v>4.7523095809990215E-2</c:v>
                </c:pt>
                <c:pt idx="16">
                  <c:v>4.5686776340351697E-2</c:v>
                </c:pt>
                <c:pt idx="17">
                  <c:v>1.0596000000000003E-2</c:v>
                </c:pt>
                <c:pt idx="18">
                  <c:v>0.10709401024806765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5-4729-B0EF-A9BF81328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1931552"/>
        <c:axId val="791929392"/>
      </c:barChart>
      <c:catAx>
        <c:axId val="79193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1929392"/>
        <c:crosses val="autoZero"/>
        <c:auto val="1"/>
        <c:lblAlgn val="ctr"/>
        <c:lblOffset val="100"/>
        <c:noMultiLvlLbl val="0"/>
      </c:catAx>
      <c:valAx>
        <c:axId val="79192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193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02974916122678"/>
          <c:y val="6.1986179573081807E-2"/>
          <c:w val="0.78206604809262692"/>
          <c:h val="0.84540690813648289"/>
        </c:manualLayout>
      </c:layout>
      <c:lineChart>
        <c:grouping val="standard"/>
        <c:varyColors val="0"/>
        <c:ser>
          <c:idx val="3"/>
          <c:order val="0"/>
          <c:tx>
            <c:strRef>
              <c:f>'Production 2-9 Evol % SAU'!$C$8</c:f>
              <c:strCache>
                <c:ptCount val="1"/>
                <c:pt idx="0">
                  <c:v>Grandes cultures</c:v>
                </c:pt>
              </c:strCache>
            </c:strRef>
          </c:tx>
          <c:spPr>
            <a:ln w="317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spPr>
              <a:ln w="31750" cap="rnd" cmpd="sng" algn="ctr">
                <a:solidFill>
                  <a:schemeClr val="accent2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10-499E-A580-6A60FF582348}"/>
              </c:ext>
            </c:extLst>
          </c:dPt>
          <c:dLbls>
            <c:dLbl>
              <c:idx val="7"/>
              <c:layout>
                <c:manualLayout>
                  <c:x val="5.0179212885705779E-3"/>
                  <c:y val="2.9358626919602528E-2"/>
                </c:manualLayout>
              </c:layout>
              <c:spPr>
                <a:solidFill>
                  <a:srgbClr val="CC66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10-499E-A580-6A60FF582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SAU'!$D$3:$Q$3</c15:sqref>
                  </c15:fullRef>
                </c:ext>
              </c:extLst>
              <c:f>'Production 2-9 Evol % SAU'!$J$3:$Q$3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SAU'!$D$8:$Q$8</c15:sqref>
                  </c15:fullRef>
                </c:ext>
              </c:extLst>
              <c:f>'Production 2-9 Evol % SAU'!$J$8:$Q$8</c:f>
              <c:numCache>
                <c:formatCode>0.00%</c:formatCode>
                <c:ptCount val="8"/>
                <c:pt idx="0">
                  <c:v>2.4488396776782474E-2</c:v>
                </c:pt>
                <c:pt idx="1">
                  <c:v>2.9566981574613731E-2</c:v>
                </c:pt>
                <c:pt idx="2">
                  <c:v>3.330947568933252E-2</c:v>
                </c:pt>
                <c:pt idx="3">
                  <c:v>4.1907337418213307E-2</c:v>
                </c:pt>
                <c:pt idx="4">
                  <c:v>4.9692268898534842E-2</c:v>
                </c:pt>
                <c:pt idx="5">
                  <c:v>5.8549175069789343E-2</c:v>
                </c:pt>
                <c:pt idx="6">
                  <c:v>6.5618748669198687E-2</c:v>
                </c:pt>
                <c:pt idx="7">
                  <c:v>6.8498908985553011E-2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10-499E-A580-6A60FF582348}"/>
            </c:ext>
          </c:extLst>
        </c:ser>
        <c:ser>
          <c:idx val="4"/>
          <c:order val="1"/>
          <c:tx>
            <c:strRef>
              <c:f>'Production 2-9 Evol % SAU'!$C$11</c:f>
              <c:strCache>
                <c:ptCount val="1"/>
                <c:pt idx="0">
                  <c:v>Surfaces fourragères</c:v>
                </c:pt>
              </c:strCache>
            </c:strRef>
          </c:tx>
          <c:spPr>
            <a:ln w="317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spPr>
              <a:ln w="31750" cap="rnd" cmpd="sng" algn="ctr">
                <a:solidFill>
                  <a:schemeClr val="accent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10-499E-A580-6A60FF582348}"/>
              </c:ext>
            </c:extLst>
          </c:dPt>
          <c:dLbls>
            <c:dLbl>
              <c:idx val="7"/>
              <c:layout>
                <c:manualLayout>
                  <c:x val="-3.7634409664279336E-3"/>
                  <c:y val="-2.7100271002710029E-2"/>
                </c:manualLayout>
              </c:layout>
              <c:spPr>
                <a:solidFill>
                  <a:schemeClr val="accent6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10-499E-A580-6A60FF582348}"/>
                </c:ext>
              </c:extLst>
            </c:dLbl>
            <c:spPr>
              <a:solidFill>
                <a:schemeClr val="accent6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SAU'!$D$3:$Q$3</c15:sqref>
                  </c15:fullRef>
                </c:ext>
              </c:extLst>
              <c:f>'Production 2-9 Evol % SAU'!$J$3:$Q$3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SAU'!$D$11:$Q$11</c15:sqref>
                  </c15:fullRef>
                </c:ext>
              </c:extLst>
              <c:f>'Production 2-9 Evol % SAU'!$J$11:$Q$11</c:f>
              <c:numCache>
                <c:formatCode>0.00%</c:formatCode>
                <c:ptCount val="8"/>
                <c:pt idx="0">
                  <c:v>6.8586951955582107E-2</c:v>
                </c:pt>
                <c:pt idx="1">
                  <c:v>8.165896445547513E-2</c:v>
                </c:pt>
                <c:pt idx="2">
                  <c:v>9.266524834430781E-2</c:v>
                </c:pt>
                <c:pt idx="3">
                  <c:v>0.10149051848806183</c:v>
                </c:pt>
                <c:pt idx="4">
                  <c:v>0.11094561511233207</c:v>
                </c:pt>
                <c:pt idx="5">
                  <c:v>0.11994477811059517</c:v>
                </c:pt>
                <c:pt idx="6">
                  <c:v>0.13020766369531761</c:v>
                </c:pt>
                <c:pt idx="7">
                  <c:v>0.13215505177474979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10-499E-A580-6A60FF582348}"/>
            </c:ext>
          </c:extLst>
        </c:ser>
        <c:ser>
          <c:idx val="1"/>
          <c:order val="2"/>
          <c:tx>
            <c:strRef>
              <c:f>'Production 2-9 Evol % SAU'!$C$12</c:f>
              <c:strCache>
                <c:ptCount val="1"/>
                <c:pt idx="0">
                  <c:v>Légumes</c:v>
                </c:pt>
              </c:strCache>
            </c:strRef>
          </c:tx>
          <c:spPr>
            <a:ln w="317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2.5089606442852889E-3"/>
                  <c:y val="-1.5808491418247517E-2"/>
                </c:manualLayout>
              </c:layout>
              <c:spPr>
                <a:solidFill>
                  <a:schemeClr val="accent5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10-499E-A580-6A60FF582348}"/>
                </c:ext>
              </c:extLst>
            </c:dLbl>
            <c:spPr>
              <a:solidFill>
                <a:schemeClr val="accent5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  <c:pt idx="5">
                <c:v>2020</c:v>
              </c:pt>
              <c:pt idx="6">
                <c:v>2021</c:v>
              </c:pt>
              <c:pt idx="7">
                <c:v>2022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SAU'!$D$12:$Q$12</c15:sqref>
                  </c15:fullRef>
                </c:ext>
              </c:extLst>
              <c:f>'Production 2-9 Evol % SAU'!$J$12:$Q$12</c:f>
              <c:numCache>
                <c:formatCode>0.00%</c:formatCode>
                <c:ptCount val="8"/>
                <c:pt idx="0">
                  <c:v>4.9317607508127109E-2</c:v>
                </c:pt>
                <c:pt idx="1">
                  <c:v>5.123983549903937E-2</c:v>
                </c:pt>
                <c:pt idx="2">
                  <c:v>5.6680678677677961E-2</c:v>
                </c:pt>
                <c:pt idx="3">
                  <c:v>6.9558065951897466E-2</c:v>
                </c:pt>
                <c:pt idx="4">
                  <c:v>8.0852403374312112E-2</c:v>
                </c:pt>
                <c:pt idx="5">
                  <c:v>9.3638386890812955E-2</c:v>
                </c:pt>
                <c:pt idx="6">
                  <c:v>0.11061451602429219</c:v>
                </c:pt>
                <c:pt idx="7">
                  <c:v>0.11052456946604912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10-499E-A580-6A60FF582348}"/>
            </c:ext>
          </c:extLst>
        </c:ser>
        <c:ser>
          <c:idx val="6"/>
          <c:order val="3"/>
          <c:tx>
            <c:strRef>
              <c:f>'Production 2-9 Evol % SAU'!$C$13</c:f>
              <c:strCache>
                <c:ptCount val="1"/>
                <c:pt idx="0">
                  <c:v>Fruits</c:v>
                </c:pt>
              </c:strCache>
            </c:strRef>
          </c:tx>
          <c:spPr>
            <a:ln w="317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spPr>
              <a:ln w="31750" cap="rnd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10-499E-A580-6A60FF582348}"/>
              </c:ext>
            </c:extLst>
          </c:dPt>
          <c:dLbls>
            <c:dLbl>
              <c:idx val="7"/>
              <c:spPr>
                <a:solidFill>
                  <a:srgbClr val="C00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10-499E-A580-6A60FF582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SAU'!$D$3:$Q$3</c15:sqref>
                  </c15:fullRef>
                </c:ext>
              </c:extLst>
              <c:f>'Production 2-9 Evol % SAU'!$J$3:$Q$3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SAU'!$D$13:$Q$13</c15:sqref>
                  </c15:fullRef>
                </c:ext>
              </c:extLst>
              <c:f>'Production 2-9 Evol % SAU'!$J$13:$Q$13</c:f>
              <c:numCache>
                <c:formatCode>0.00%</c:formatCode>
                <c:ptCount val="8"/>
                <c:pt idx="0">
                  <c:v>8.4452002480252544E-2</c:v>
                </c:pt>
                <c:pt idx="1">
                  <c:v>8.8545680582005723E-2</c:v>
                </c:pt>
                <c:pt idx="2">
                  <c:v>0.10167902519700216</c:v>
                </c:pt>
                <c:pt idx="3">
                  <c:v>0.11850320389233651</c:v>
                </c:pt>
                <c:pt idx="4">
                  <c:v>0.13551412474342897</c:v>
                </c:pt>
                <c:pt idx="5">
                  <c:v>0.14513027769914746</c:v>
                </c:pt>
                <c:pt idx="6">
                  <c:v>0.16525073210471336</c:v>
                </c:pt>
                <c:pt idx="7">
                  <c:v>0.17493567051811704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10-499E-A580-6A60FF582348}"/>
            </c:ext>
          </c:extLst>
        </c:ser>
        <c:ser>
          <c:idx val="0"/>
          <c:order val="4"/>
          <c:tx>
            <c:strRef>
              <c:f>'Production 2-9 Evol % SAU'!$C$15</c:f>
              <c:strCache>
                <c:ptCount val="1"/>
                <c:pt idx="0">
                  <c:v>PPAM</c:v>
                </c:pt>
              </c:strCache>
            </c:strRef>
          </c:tx>
          <c:spPr>
            <a:ln w="317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0"/>
                  <c:y val="2.2583559168925021E-3"/>
                </c:manualLayout>
              </c:layout>
              <c:spPr>
                <a:solidFill>
                  <a:srgbClr val="FFC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10-499E-A580-6A60FF582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SAU'!$D$3:$Q$3</c15:sqref>
                  </c15:fullRef>
                </c:ext>
              </c:extLst>
              <c:f>'Production 2-9 Evol % SAU'!$J$3:$Q$3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SAU'!$D$15:$Q$15</c15:sqref>
                  </c15:fullRef>
                </c:ext>
              </c:extLst>
              <c:f>'Production 2-9 Evol % SAU'!$J$15:$Q$15</c:f>
              <c:numCache>
                <c:formatCode>0.00%</c:formatCode>
                <c:ptCount val="8"/>
                <c:pt idx="0">
                  <c:v>0.13801240666556208</c:v>
                </c:pt>
                <c:pt idx="1">
                  <c:v>0.16256297082228474</c:v>
                </c:pt>
                <c:pt idx="2">
                  <c:v>0.1836903533319722</c:v>
                </c:pt>
                <c:pt idx="3">
                  <c:v>0.1777062143348602</c:v>
                </c:pt>
                <c:pt idx="4">
                  <c:v>0.18630375341051722</c:v>
                </c:pt>
                <c:pt idx="5">
                  <c:v>0.19663523152776385</c:v>
                </c:pt>
                <c:pt idx="6">
                  <c:v>0.24800778282306682</c:v>
                </c:pt>
                <c:pt idx="7">
                  <c:v>0.29059214884533058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10-499E-A580-6A60FF582348}"/>
            </c:ext>
          </c:extLst>
        </c:ser>
        <c:ser>
          <c:idx val="7"/>
          <c:order val="5"/>
          <c:tx>
            <c:strRef>
              <c:f>'Production 2-9 Evol % SAU'!$C$14</c:f>
              <c:strCache>
                <c:ptCount val="1"/>
                <c:pt idx="0">
                  <c:v>Vigne</c:v>
                </c:pt>
              </c:strCache>
            </c:strRef>
          </c:tx>
          <c:spPr>
            <a:ln w="31750" cap="rnd" cmpd="sng" algn="ctr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spPr>
              <a:ln w="31750" cap="rnd" cmpd="sng" algn="ctr">
                <a:solidFill>
                  <a:srgbClr val="7030A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4610-499E-A580-6A60FF582348}"/>
              </c:ext>
            </c:extLst>
          </c:dPt>
          <c:dLbls>
            <c:dLbl>
              <c:idx val="7"/>
              <c:spPr>
                <a:solidFill>
                  <a:srgbClr val="7030A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10-499E-A580-6A60FF582348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SAU'!$D$3:$Q$3</c15:sqref>
                  </c15:fullRef>
                </c:ext>
              </c:extLst>
              <c:f>'Production 2-9 Evol % SAU'!$J$3:$Q$3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SAU'!$D$14:$Q$14</c15:sqref>
                  </c15:fullRef>
                </c:ext>
              </c:extLst>
              <c:f>'Production 2-9 Evol % SAU'!$J$14:$Q$14</c:f>
              <c:numCache>
                <c:formatCode>0.00%</c:formatCode>
                <c:ptCount val="8"/>
                <c:pt idx="0">
                  <c:v>8.7348868202748536E-2</c:v>
                </c:pt>
                <c:pt idx="1">
                  <c:v>8.9859713692063969E-2</c:v>
                </c:pt>
                <c:pt idx="2">
                  <c:v>9.962389662754767E-2</c:v>
                </c:pt>
                <c:pt idx="3">
                  <c:v>0.11515704044484033</c:v>
                </c:pt>
                <c:pt idx="4">
                  <c:v>0.14173994178859267</c:v>
                </c:pt>
                <c:pt idx="5">
                  <c:v>0.17246891037560391</c:v>
                </c:pt>
                <c:pt idx="6">
                  <c:v>0.2041757950308318</c:v>
                </c:pt>
                <c:pt idx="7">
                  <c:v>0.21459568220882813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610-499E-A580-6A60FF582348}"/>
            </c:ext>
          </c:extLst>
        </c:ser>
        <c:ser>
          <c:idx val="9"/>
          <c:order val="6"/>
          <c:tx>
            <c:strRef>
              <c:f>'Production 2-9 Evol % SAU'!$C$17</c:f>
              <c:strCache>
                <c:ptCount val="1"/>
                <c:pt idx="0">
                  <c:v>TOTAL</c:v>
                </c:pt>
              </c:strCache>
            </c:strRef>
          </c:tx>
          <c:spPr>
            <a:ln w="76200" cap="rnd" cmpd="sng" algn="ctr">
              <a:solidFill>
                <a:schemeClr val="accent6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2.5089606442852889E-3"/>
                  <c:y val="2.032520325203252E-2"/>
                </c:manualLayout>
              </c:layout>
              <c:spPr>
                <a:solidFill>
                  <a:schemeClr val="accent6">
                    <a:lumMod val="5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10-499E-A580-6A60FF582348}"/>
                </c:ext>
              </c:extLst>
            </c:dLbl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SAU'!$D$3:$Q$3</c15:sqref>
                  </c15:fullRef>
                </c:ext>
              </c:extLst>
              <c:f>'Production 2-9 Evol % SAU'!$J$3:$Q$3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'Production 2-9 Evol % SAU'!$D$17:$Q$17</c15:sqref>
                  </c15:fullRef>
                </c:ext>
              </c:extLst>
              <c:f>'Production 2-9 Evol % SAU'!$J$17:$Q$17</c:f>
              <c:numCache>
                <c:formatCode>0.00%</c:formatCode>
                <c:ptCount val="8"/>
                <c:pt idx="0">
                  <c:v>4.878747591043868E-2</c:v>
                </c:pt>
                <c:pt idx="1">
                  <c:v>5.729749312203259E-2</c:v>
                </c:pt>
                <c:pt idx="2">
                  <c:v>6.5091738906904575E-2</c:v>
                </c:pt>
                <c:pt idx="3">
                  <c:v>7.4438245664220179E-2</c:v>
                </c:pt>
                <c:pt idx="4">
                  <c:v>8.4597180178498321E-2</c:v>
                </c:pt>
                <c:pt idx="5">
                  <c:v>9.4841773930698703E-2</c:v>
                </c:pt>
                <c:pt idx="6">
                  <c:v>0.10431917112091603</c:v>
                </c:pt>
                <c:pt idx="7">
                  <c:v>0.10709401024806765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10-499E-A580-6A60FF582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305600"/>
        <c:axId val="253307136"/>
      </c:lineChart>
      <c:catAx>
        <c:axId val="2533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307136"/>
        <c:crosses val="autoZero"/>
        <c:auto val="1"/>
        <c:lblAlgn val="ctr"/>
        <c:lblOffset val="100"/>
        <c:noMultiLvlLbl val="0"/>
      </c:catAx>
      <c:valAx>
        <c:axId val="253307136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/>
                  <a:t>Part des surfaces bio dans les surfaces totales</a:t>
                </a:r>
              </a:p>
            </c:rich>
          </c:tx>
          <c:layout>
            <c:manualLayout>
              <c:xMode val="edge"/>
              <c:yMode val="edge"/>
              <c:x val="1.231985602939234E-2"/>
              <c:y val="0.242952902887145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3056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600" baseline="0"/>
      </a:pPr>
      <a:endParaRPr lang="fr-FR"/>
    </a:p>
  </c:tx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600" b="1">
                <a:solidFill>
                  <a:sysClr val="windowText" lastClr="000000"/>
                </a:solidFill>
              </a:rPr>
              <a:t>Nombre de fermes bio dans les pays de l'UE et part des fermes en bio</a:t>
            </a:r>
          </a:p>
        </c:rich>
      </c:tx>
      <c:layout>
        <c:manualLayout>
          <c:xMode val="edge"/>
          <c:yMode val="edge"/>
          <c:x val="0.14689327872278632"/>
          <c:y val="1.77304964539007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square"/>
              <c:size val="10"/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B8A-4E72-9C06-9D8EA3C2CA15}"/>
              </c:ext>
            </c:extLst>
          </c:dPt>
          <c:dPt>
            <c:idx val="1"/>
            <c:marker>
              <c:symbol val="square"/>
              <c:size val="10"/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B8A-4E72-9C06-9D8EA3C2CA15}"/>
              </c:ext>
            </c:extLst>
          </c:dPt>
          <c:dPt>
            <c:idx val="2"/>
            <c:marker>
              <c:symbol val="square"/>
              <c:size val="10"/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8A-4E72-9C06-9D8EA3C2CA15}"/>
              </c:ext>
            </c:extLst>
          </c:dPt>
          <c:dPt>
            <c:idx val="3"/>
            <c:marker>
              <c:symbol val="square"/>
              <c:size val="10"/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8A-4E72-9C06-9D8EA3C2CA15}"/>
              </c:ext>
            </c:extLst>
          </c:dPt>
          <c:dPt>
            <c:idx val="4"/>
            <c:marker>
              <c:symbol val="square"/>
              <c:size val="10"/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8A-4E72-9C06-9D8EA3C2CA15}"/>
              </c:ext>
            </c:extLst>
          </c:dPt>
          <c:dPt>
            <c:idx val="5"/>
            <c:marker>
              <c:symbol val="square"/>
              <c:size val="10"/>
              <c:spPr>
                <a:blipFill>
                  <a:blip xmlns:r="http://schemas.openxmlformats.org/officeDocument/2006/relationships" r:embed="rId8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8A-4E72-9C06-9D8EA3C2CA15}"/>
              </c:ext>
            </c:extLst>
          </c:dPt>
          <c:dPt>
            <c:idx val="6"/>
            <c:marker>
              <c:symbol val="square"/>
              <c:size val="10"/>
              <c:spPr>
                <a:blipFill>
                  <a:blip xmlns:r="http://schemas.openxmlformats.org/officeDocument/2006/relationships" r:embed="rId9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8A-4E72-9C06-9D8EA3C2CA15}"/>
              </c:ext>
            </c:extLst>
          </c:dPt>
          <c:dPt>
            <c:idx val="7"/>
            <c:marker>
              <c:symbol val="square"/>
              <c:size val="10"/>
              <c:spPr>
                <a:blipFill>
                  <a:blip xmlns:r="http://schemas.openxmlformats.org/officeDocument/2006/relationships" r:embed="rId10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8A-4E72-9C06-9D8EA3C2CA15}"/>
              </c:ext>
            </c:extLst>
          </c:dPt>
          <c:dPt>
            <c:idx val="8"/>
            <c:marker>
              <c:symbol val="square"/>
              <c:size val="10"/>
              <c:spPr>
                <a:blipFill>
                  <a:blip xmlns:r="http://schemas.openxmlformats.org/officeDocument/2006/relationships" r:embed="rId11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8A-4E72-9C06-9D8EA3C2CA15}"/>
              </c:ext>
            </c:extLst>
          </c:dPt>
          <c:dPt>
            <c:idx val="9"/>
            <c:marker>
              <c:symbol val="square"/>
              <c:size val="10"/>
              <c:spPr>
                <a:blipFill>
                  <a:blip xmlns:r="http://schemas.openxmlformats.org/officeDocument/2006/relationships" r:embed="rId12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8A-4E72-9C06-9D8EA3C2CA15}"/>
              </c:ext>
            </c:extLst>
          </c:dPt>
          <c:dPt>
            <c:idx val="10"/>
            <c:marker>
              <c:symbol val="square"/>
              <c:size val="10"/>
              <c:spPr>
                <a:blipFill>
                  <a:blip xmlns:r="http://schemas.openxmlformats.org/officeDocument/2006/relationships" r:embed="rId13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8A-4E72-9C06-9D8EA3C2CA15}"/>
              </c:ext>
            </c:extLst>
          </c:dPt>
          <c:dPt>
            <c:idx val="11"/>
            <c:marker>
              <c:symbol val="square"/>
              <c:size val="10"/>
              <c:spPr>
                <a:blipFill>
                  <a:blip xmlns:r="http://schemas.openxmlformats.org/officeDocument/2006/relationships" r:embed="rId14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8A-4E72-9C06-9D8EA3C2CA15}"/>
              </c:ext>
            </c:extLst>
          </c:dPt>
          <c:dPt>
            <c:idx val="12"/>
            <c:marker>
              <c:symbol val="square"/>
              <c:size val="10"/>
              <c:spPr>
                <a:blipFill>
                  <a:blip xmlns:r="http://schemas.openxmlformats.org/officeDocument/2006/relationships" r:embed="rId15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8A-4E72-9C06-9D8EA3C2CA15}"/>
              </c:ext>
            </c:extLst>
          </c:dPt>
          <c:dPt>
            <c:idx val="13"/>
            <c:marker>
              <c:symbol val="square"/>
              <c:size val="10"/>
              <c:spPr>
                <a:blipFill>
                  <a:blip xmlns:r="http://schemas.openxmlformats.org/officeDocument/2006/relationships" r:embed="rId16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8A-4E72-9C06-9D8EA3C2CA15}"/>
              </c:ext>
            </c:extLst>
          </c:dPt>
          <c:dPt>
            <c:idx val="14"/>
            <c:marker>
              <c:symbol val="square"/>
              <c:size val="10"/>
              <c:spPr>
                <a:blipFill>
                  <a:blip xmlns:r="http://schemas.openxmlformats.org/officeDocument/2006/relationships" r:embed="rId17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8A-4E72-9C06-9D8EA3C2CA15}"/>
              </c:ext>
            </c:extLst>
          </c:dPt>
          <c:dPt>
            <c:idx val="15"/>
            <c:marker>
              <c:symbol val="square"/>
              <c:size val="10"/>
              <c:spPr>
                <a:blipFill>
                  <a:blip xmlns:r="http://schemas.openxmlformats.org/officeDocument/2006/relationships" r:embed="rId18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8A-4E72-9C06-9D8EA3C2CA15}"/>
              </c:ext>
            </c:extLst>
          </c:dPt>
          <c:dPt>
            <c:idx val="16"/>
            <c:marker>
              <c:symbol val="square"/>
              <c:size val="10"/>
              <c:spPr>
                <a:blipFill>
                  <a:blip xmlns:r="http://schemas.openxmlformats.org/officeDocument/2006/relationships" r:embed="rId19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8A-4E72-9C06-9D8EA3C2CA15}"/>
              </c:ext>
            </c:extLst>
          </c:dPt>
          <c:dPt>
            <c:idx val="17"/>
            <c:marker>
              <c:symbol val="square"/>
              <c:size val="10"/>
              <c:spPr>
                <a:blipFill>
                  <a:blip xmlns:r="http://schemas.openxmlformats.org/officeDocument/2006/relationships" r:embed="rId20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8A-4E72-9C06-9D8EA3C2CA15}"/>
              </c:ext>
            </c:extLst>
          </c:dPt>
          <c:dPt>
            <c:idx val="18"/>
            <c:marker>
              <c:symbol val="square"/>
              <c:size val="10"/>
              <c:spPr>
                <a:blipFill>
                  <a:blip xmlns:r="http://schemas.openxmlformats.org/officeDocument/2006/relationships" r:embed="rId21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8A-4E72-9C06-9D8EA3C2CA15}"/>
              </c:ext>
            </c:extLst>
          </c:dPt>
          <c:dPt>
            <c:idx val="19"/>
            <c:marker>
              <c:symbol val="square"/>
              <c:size val="10"/>
              <c:spPr>
                <a:blipFill>
                  <a:blip xmlns:r="http://schemas.openxmlformats.org/officeDocument/2006/relationships" r:embed="rId22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8A-4E72-9C06-9D8EA3C2CA15}"/>
              </c:ext>
            </c:extLst>
          </c:dPt>
          <c:dPt>
            <c:idx val="20"/>
            <c:marker>
              <c:symbol val="square"/>
              <c:size val="10"/>
              <c:spPr>
                <a:blipFill>
                  <a:blip xmlns:r="http://schemas.openxmlformats.org/officeDocument/2006/relationships" r:embed="rId23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8A-4E72-9C06-9D8EA3C2CA15}"/>
              </c:ext>
            </c:extLst>
          </c:dPt>
          <c:dPt>
            <c:idx val="21"/>
            <c:marker>
              <c:symbol val="square"/>
              <c:size val="10"/>
              <c:spPr>
                <a:blipFill>
                  <a:blip xmlns:r="http://schemas.openxmlformats.org/officeDocument/2006/relationships" r:embed="rId24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8A-4E72-9C06-9D8EA3C2CA15}"/>
              </c:ext>
            </c:extLst>
          </c:dPt>
          <c:dPt>
            <c:idx val="22"/>
            <c:marker>
              <c:symbol val="square"/>
              <c:size val="10"/>
              <c:spPr>
                <a:blipFill>
                  <a:blip xmlns:r="http://schemas.openxmlformats.org/officeDocument/2006/relationships" r:embed="rId25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8A-4E72-9C06-9D8EA3C2CA15}"/>
              </c:ext>
            </c:extLst>
          </c:dPt>
          <c:dPt>
            <c:idx val="23"/>
            <c:marker>
              <c:symbol val="square"/>
              <c:size val="10"/>
              <c:spPr>
                <a:blipFill>
                  <a:blip xmlns:r="http://schemas.openxmlformats.org/officeDocument/2006/relationships" r:embed="rId26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8A-4E72-9C06-9D8EA3C2CA15}"/>
              </c:ext>
            </c:extLst>
          </c:dPt>
          <c:dPt>
            <c:idx val="24"/>
            <c:marker>
              <c:symbol val="square"/>
              <c:size val="10"/>
              <c:spPr>
                <a:blipFill>
                  <a:blip xmlns:r="http://schemas.openxmlformats.org/officeDocument/2006/relationships" r:embed="rId27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8A-4E72-9C06-9D8EA3C2CA15}"/>
              </c:ext>
            </c:extLst>
          </c:dPt>
          <c:dPt>
            <c:idx val="25"/>
            <c:marker>
              <c:symbol val="square"/>
              <c:size val="10"/>
              <c:spPr>
                <a:blipFill>
                  <a:blip xmlns:r="http://schemas.openxmlformats.org/officeDocument/2006/relationships" r:embed="rId28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8A-4E72-9C06-9D8EA3C2CA15}"/>
              </c:ext>
            </c:extLst>
          </c:dPt>
          <c:dPt>
            <c:idx val="26"/>
            <c:marker>
              <c:symbol val="square"/>
              <c:size val="10"/>
              <c:spPr>
                <a:blipFill>
                  <a:blip xmlns:r="http://schemas.openxmlformats.org/officeDocument/2006/relationships" r:embed="rId29"/>
                  <a:stretch>
                    <a:fillRect/>
                  </a:stretch>
                </a:blip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8A-4E72-9C06-9D8EA3C2CA1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ALLEMAGNE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B8A-4E72-9C06-9D8EA3C2CA1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AUTRICHE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B8A-4E72-9C06-9D8EA3C2CA1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BELGIQUE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FB8A-4E72-9C06-9D8EA3C2CA1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BULGARIE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FB8A-4E72-9C06-9D8EA3C2CA15}"/>
                </c:ext>
              </c:extLst>
            </c:dLbl>
            <c:dLbl>
              <c:idx val="4"/>
              <c:layout>
                <c:manualLayout>
                  <c:x val="-4.9800796812749008E-2"/>
                  <c:y val="-2.58945386064030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CHYPRE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FB8A-4E72-9C06-9D8EA3C2CA1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CROATIE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FB8A-4E72-9C06-9D8EA3C2CA15}"/>
                </c:ext>
              </c:extLst>
            </c:dLbl>
            <c:dLbl>
              <c:idx val="6"/>
              <c:layout>
                <c:manualLayout>
                  <c:x val="-6.8027210884353748E-2"/>
                  <c:y val="-3.56506238859180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DANEMARK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FB8A-4E72-9C06-9D8EA3C2CA1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ESPAGNE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FB8A-4E72-9C06-9D8EA3C2CA1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ESTONIE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FB8A-4E72-9C06-9D8EA3C2CA1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FINLANDE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FB8A-4E72-9C06-9D8EA3C2CA1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FRANCE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FB8A-4E72-9C06-9D8EA3C2CA1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GRECE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FB8A-4E72-9C06-9D8EA3C2CA1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HONGRIE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FB8A-4E72-9C06-9D8EA3C2CA15}"/>
                </c:ext>
              </c:extLst>
            </c:dLbl>
            <c:dLbl>
              <c:idx val="13"/>
              <c:layout>
                <c:manualLayout>
                  <c:x val="-8.3001328021248492E-3"/>
                  <c:y val="1.88323917137474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IRL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FB8A-4E72-9C06-9D8EA3C2CA1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ITALIE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FB8A-4E72-9C06-9D8EA3C2CA1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LETTONIE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FB8A-4E72-9C06-9D8EA3C2CA15}"/>
                </c:ext>
              </c:extLst>
            </c:dLbl>
            <c:dLbl>
              <c:idx val="16"/>
              <c:layout>
                <c:manualLayout>
                  <c:x val="-4.9800796812749003E-3"/>
                  <c:y val="9.416195856873650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LIT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FB8A-4E72-9C06-9D8EA3C2CA15}"/>
                </c:ext>
              </c:extLst>
            </c:dLbl>
            <c:dLbl>
              <c:idx val="17"/>
              <c:layout>
                <c:manualLayout>
                  <c:x val="-6.4625850340136057E-2"/>
                  <c:y val="-2.97088532382650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LUX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FB8A-4E72-9C06-9D8EA3C2CA1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MALTE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FB8A-4E72-9C06-9D8EA3C2CA15}"/>
                </c:ext>
              </c:extLst>
            </c:dLbl>
            <c:dLbl>
              <c:idx val="19"/>
              <c:layout>
                <c:manualLayout>
                  <c:x val="-6.6401062416998821E-3"/>
                  <c:y val="-1.177024482109236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PB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FB8A-4E72-9C06-9D8EA3C2CA1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POLOGNE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FB8A-4E72-9C06-9D8EA3C2CA1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PORTUGAL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FB8A-4E72-9C06-9D8EA3C2CA15}"/>
                </c:ext>
              </c:extLst>
            </c:dLbl>
            <c:dLbl>
              <c:idx val="22"/>
              <c:layout>
                <c:manualLayout>
                  <c:x val="0"/>
                  <c:y val="-2.970885323826554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REP</a:t>
                    </a:r>
                    <a:r>
                      <a:rPr lang="en-US" baseline="0"/>
                      <a:t> TCHEQUE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FB8A-4E72-9C06-9D8EA3C2CA1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ROUMANIE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FB8A-4E72-9C06-9D8EA3C2CA15}"/>
                </c:ext>
              </c:extLst>
            </c:dLbl>
            <c:dLbl>
              <c:idx val="24"/>
              <c:layout>
                <c:manualLayout>
                  <c:x val="-4.9800796812749001E-2"/>
                  <c:y val="3.295668549905837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SLOVA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FB8A-4E72-9C06-9D8EA3C2CA1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SLOVENIE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FB8A-4E72-9C06-9D8EA3C2CA1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SUEDE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FB8A-4E72-9C06-9D8EA3C2C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'Internat. 3-1 fermes bio'!$B$2:$B$28</c:f>
              <c:numCache>
                <c:formatCode>#,##0</c:formatCode>
                <c:ptCount val="27"/>
                <c:pt idx="0">
                  <c:v>36548</c:v>
                </c:pt>
                <c:pt idx="1">
                  <c:v>24480</c:v>
                </c:pt>
                <c:pt idx="2">
                  <c:v>2590</c:v>
                </c:pt>
                <c:pt idx="3">
                  <c:v>4352</c:v>
                </c:pt>
                <c:pt idx="4">
                  <c:v>1292</c:v>
                </c:pt>
                <c:pt idx="5">
                  <c:v>6024</c:v>
                </c:pt>
                <c:pt idx="6">
                  <c:v>4095</c:v>
                </c:pt>
                <c:pt idx="7">
                  <c:v>52861</c:v>
                </c:pt>
                <c:pt idx="8">
                  <c:v>2043</c:v>
                </c:pt>
                <c:pt idx="9">
                  <c:v>5007</c:v>
                </c:pt>
                <c:pt idx="10">
                  <c:v>60386</c:v>
                </c:pt>
                <c:pt idx="11">
                  <c:v>29869</c:v>
                </c:pt>
                <c:pt idx="12">
                  <c:v>5129</c:v>
                </c:pt>
                <c:pt idx="13">
                  <c:v>1914</c:v>
                </c:pt>
                <c:pt idx="14">
                  <c:v>75847</c:v>
                </c:pt>
                <c:pt idx="15">
                  <c:v>4171</c:v>
                </c:pt>
                <c:pt idx="16">
                  <c:v>2529</c:v>
                </c:pt>
                <c:pt idx="17">
                  <c:v>123</c:v>
                </c:pt>
                <c:pt idx="18">
                  <c:v>25</c:v>
                </c:pt>
                <c:pt idx="19">
                  <c:v>1985</c:v>
                </c:pt>
                <c:pt idx="20">
                  <c:v>18598</c:v>
                </c:pt>
                <c:pt idx="21">
                  <c:v>13263</c:v>
                </c:pt>
                <c:pt idx="22">
                  <c:v>4797</c:v>
                </c:pt>
                <c:pt idx="23">
                  <c:v>11562</c:v>
                </c:pt>
                <c:pt idx="24">
                  <c:v>716</c:v>
                </c:pt>
                <c:pt idx="25">
                  <c:v>3724</c:v>
                </c:pt>
                <c:pt idx="26">
                  <c:v>5360</c:v>
                </c:pt>
              </c:numCache>
            </c:numRef>
          </c:xVal>
          <c:yVal>
            <c:numRef>
              <c:f>'Internat. 3-1 fermes bio'!$C$2:$C$28</c:f>
              <c:numCache>
                <c:formatCode>0\.0%</c:formatCode>
                <c:ptCount val="27"/>
                <c:pt idx="0">
                  <c:v>0.14000000000000001</c:v>
                </c:pt>
                <c:pt idx="1">
                  <c:v>0.219</c:v>
                </c:pt>
                <c:pt idx="2">
                  <c:v>7.1999999999999995E-2</c:v>
                </c:pt>
                <c:pt idx="3">
                  <c:v>3.278589724273015E-2</c:v>
                </c:pt>
                <c:pt idx="4">
                  <c:v>3.7944199706314241E-2</c:v>
                </c:pt>
                <c:pt idx="5">
                  <c:v>4.1853678871673732E-2</c:v>
                </c:pt>
                <c:pt idx="6">
                  <c:v>0.11040711782151523</c:v>
                </c:pt>
                <c:pt idx="7">
                  <c:v>5.7779793850492422E-2</c:v>
                </c:pt>
                <c:pt idx="8">
                  <c:v>0.17968337730870712</c:v>
                </c:pt>
                <c:pt idx="9">
                  <c:v>0.11</c:v>
                </c:pt>
                <c:pt idx="10">
                  <c:v>0.14199999999999999</c:v>
                </c:pt>
                <c:pt idx="11">
                  <c:v>5.6000000000000001E-2</c:v>
                </c:pt>
                <c:pt idx="12">
                  <c:v>2.1999999999999999E-2</c:v>
                </c:pt>
                <c:pt idx="13">
                  <c:v>1.4999999999999999E-2</c:v>
                </c:pt>
                <c:pt idx="14">
                  <c:v>6.6942331115072987E-2</c:v>
                </c:pt>
                <c:pt idx="15">
                  <c:v>0.06</c:v>
                </c:pt>
                <c:pt idx="16">
                  <c:v>1.9E-2</c:v>
                </c:pt>
                <c:pt idx="17">
                  <c:v>6.5000000000000002E-2</c:v>
                </c:pt>
                <c:pt idx="18">
                  <c:v>3.0000000000000001E-3</c:v>
                </c:pt>
                <c:pt idx="19">
                  <c:v>3.7999999999999999E-2</c:v>
                </c:pt>
                <c:pt idx="20">
                  <c:v>1.4280558690961584E-2</c:v>
                </c:pt>
                <c:pt idx="21">
                  <c:v>4.5999999999999999E-2</c:v>
                </c:pt>
                <c:pt idx="22">
                  <c:v>0.16600000000000001</c:v>
                </c:pt>
                <c:pt idx="23">
                  <c:v>4.0000000000000001E-3</c:v>
                </c:pt>
                <c:pt idx="24">
                  <c:v>3.5999999999999997E-2</c:v>
                </c:pt>
                <c:pt idx="25">
                  <c:v>0.05</c:v>
                </c:pt>
                <c:pt idx="26">
                  <c:v>9.0999999999999998E-2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B8A-4E72-9C06-9D8EA3C2C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596015"/>
        <c:axId val="879596495"/>
      </c:scatterChart>
      <c:valAx>
        <c:axId val="879596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9596495"/>
        <c:crosses val="autoZero"/>
        <c:crossBetween val="midCat"/>
      </c:valAx>
      <c:valAx>
        <c:axId val="879596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95960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ysClr val="windowText" lastClr="000000"/>
                </a:solidFill>
              </a:rPr>
              <a:t>Surfaces cultivées en bio dans les</a:t>
            </a:r>
            <a:r>
              <a:rPr lang="fr-FR" b="1" baseline="0">
                <a:solidFill>
                  <a:sysClr val="windowText" lastClr="000000"/>
                </a:solidFill>
              </a:rPr>
              <a:t> pays de l'UE en hectares et part de la SAU en bio</a:t>
            </a:r>
            <a:endParaRPr lang="fr-FR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square"/>
            <c:size val="10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square"/>
              <c:size val="10"/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324-4BBE-A76E-AB175002A150}"/>
              </c:ext>
            </c:extLst>
          </c:dPt>
          <c:dPt>
            <c:idx val="1"/>
            <c:marker>
              <c:symbol val="square"/>
              <c:size val="10"/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324-4BBE-A76E-AB175002A150}"/>
              </c:ext>
            </c:extLst>
          </c:dPt>
          <c:dPt>
            <c:idx val="2"/>
            <c:marker>
              <c:symbol val="square"/>
              <c:size val="10"/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24-4BBE-A76E-AB175002A150}"/>
              </c:ext>
            </c:extLst>
          </c:dPt>
          <c:dPt>
            <c:idx val="3"/>
            <c:marker>
              <c:symbol val="square"/>
              <c:size val="10"/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24-4BBE-A76E-AB175002A150}"/>
              </c:ext>
            </c:extLst>
          </c:dPt>
          <c:dPt>
            <c:idx val="4"/>
            <c:marker>
              <c:symbol val="square"/>
              <c:size val="10"/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24-4BBE-A76E-AB175002A150}"/>
              </c:ext>
            </c:extLst>
          </c:dPt>
          <c:dPt>
            <c:idx val="5"/>
            <c:marker>
              <c:symbol val="square"/>
              <c:size val="10"/>
              <c:spPr>
                <a:blipFill>
                  <a:blip xmlns:r="http://schemas.openxmlformats.org/officeDocument/2006/relationships" r:embed="rId8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24-4BBE-A76E-AB175002A150}"/>
              </c:ext>
            </c:extLst>
          </c:dPt>
          <c:dPt>
            <c:idx val="6"/>
            <c:marker>
              <c:symbol val="square"/>
              <c:size val="10"/>
              <c:spPr>
                <a:blipFill>
                  <a:blip xmlns:r="http://schemas.openxmlformats.org/officeDocument/2006/relationships" r:embed="rId9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24-4BBE-A76E-AB175002A150}"/>
              </c:ext>
            </c:extLst>
          </c:dPt>
          <c:dPt>
            <c:idx val="7"/>
            <c:marker>
              <c:symbol val="square"/>
              <c:size val="10"/>
              <c:spPr>
                <a:blipFill>
                  <a:blip xmlns:r="http://schemas.openxmlformats.org/officeDocument/2006/relationships" r:embed="rId10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24-4BBE-A76E-AB175002A150}"/>
              </c:ext>
            </c:extLst>
          </c:dPt>
          <c:dPt>
            <c:idx val="8"/>
            <c:marker>
              <c:symbol val="square"/>
              <c:size val="10"/>
              <c:spPr>
                <a:blipFill>
                  <a:blip xmlns:r="http://schemas.openxmlformats.org/officeDocument/2006/relationships" r:embed="rId11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24-4BBE-A76E-AB175002A150}"/>
              </c:ext>
            </c:extLst>
          </c:dPt>
          <c:dPt>
            <c:idx val="9"/>
            <c:marker>
              <c:symbol val="square"/>
              <c:size val="10"/>
              <c:spPr>
                <a:blipFill>
                  <a:blip xmlns:r="http://schemas.openxmlformats.org/officeDocument/2006/relationships" r:embed="rId12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24-4BBE-A76E-AB175002A150}"/>
              </c:ext>
            </c:extLst>
          </c:dPt>
          <c:dPt>
            <c:idx val="10"/>
            <c:marker>
              <c:symbol val="square"/>
              <c:size val="10"/>
              <c:spPr>
                <a:blipFill>
                  <a:blip xmlns:r="http://schemas.openxmlformats.org/officeDocument/2006/relationships" r:embed="rId13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24-4BBE-A76E-AB175002A150}"/>
              </c:ext>
            </c:extLst>
          </c:dPt>
          <c:dPt>
            <c:idx val="11"/>
            <c:marker>
              <c:symbol val="square"/>
              <c:size val="10"/>
              <c:spPr>
                <a:blipFill>
                  <a:blip xmlns:r="http://schemas.openxmlformats.org/officeDocument/2006/relationships" r:embed="rId14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24-4BBE-A76E-AB175002A150}"/>
              </c:ext>
            </c:extLst>
          </c:dPt>
          <c:dPt>
            <c:idx val="12"/>
            <c:marker>
              <c:symbol val="square"/>
              <c:size val="10"/>
              <c:spPr>
                <a:blipFill>
                  <a:blip xmlns:r="http://schemas.openxmlformats.org/officeDocument/2006/relationships" r:embed="rId15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24-4BBE-A76E-AB175002A150}"/>
              </c:ext>
            </c:extLst>
          </c:dPt>
          <c:dPt>
            <c:idx val="13"/>
            <c:marker>
              <c:symbol val="square"/>
              <c:size val="10"/>
              <c:spPr>
                <a:blipFill>
                  <a:blip xmlns:r="http://schemas.openxmlformats.org/officeDocument/2006/relationships" r:embed="rId16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24-4BBE-A76E-AB175002A150}"/>
              </c:ext>
            </c:extLst>
          </c:dPt>
          <c:dPt>
            <c:idx val="14"/>
            <c:marker>
              <c:symbol val="square"/>
              <c:size val="10"/>
              <c:spPr>
                <a:blipFill>
                  <a:blip xmlns:r="http://schemas.openxmlformats.org/officeDocument/2006/relationships" r:embed="rId17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24-4BBE-A76E-AB175002A150}"/>
              </c:ext>
            </c:extLst>
          </c:dPt>
          <c:dPt>
            <c:idx val="15"/>
            <c:marker>
              <c:symbol val="square"/>
              <c:size val="10"/>
              <c:spPr>
                <a:blipFill>
                  <a:blip xmlns:r="http://schemas.openxmlformats.org/officeDocument/2006/relationships" r:embed="rId18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24-4BBE-A76E-AB175002A150}"/>
              </c:ext>
            </c:extLst>
          </c:dPt>
          <c:dPt>
            <c:idx val="16"/>
            <c:marker>
              <c:symbol val="square"/>
              <c:size val="10"/>
              <c:spPr>
                <a:blipFill>
                  <a:blip xmlns:r="http://schemas.openxmlformats.org/officeDocument/2006/relationships" r:embed="rId19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24-4BBE-A76E-AB175002A150}"/>
              </c:ext>
            </c:extLst>
          </c:dPt>
          <c:dPt>
            <c:idx val="17"/>
            <c:marker>
              <c:symbol val="square"/>
              <c:size val="10"/>
              <c:spPr>
                <a:blipFill>
                  <a:blip xmlns:r="http://schemas.openxmlformats.org/officeDocument/2006/relationships" r:embed="rId20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24-4BBE-A76E-AB175002A150}"/>
              </c:ext>
            </c:extLst>
          </c:dPt>
          <c:dPt>
            <c:idx val="18"/>
            <c:marker>
              <c:symbol val="square"/>
              <c:size val="10"/>
              <c:spPr>
                <a:blipFill>
                  <a:blip xmlns:r="http://schemas.openxmlformats.org/officeDocument/2006/relationships" r:embed="rId21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24-4BBE-A76E-AB175002A150}"/>
              </c:ext>
            </c:extLst>
          </c:dPt>
          <c:dPt>
            <c:idx val="19"/>
            <c:marker>
              <c:symbol val="square"/>
              <c:size val="10"/>
              <c:spPr>
                <a:blipFill>
                  <a:blip xmlns:r="http://schemas.openxmlformats.org/officeDocument/2006/relationships" r:embed="rId22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24-4BBE-A76E-AB175002A150}"/>
              </c:ext>
            </c:extLst>
          </c:dPt>
          <c:dPt>
            <c:idx val="20"/>
            <c:marker>
              <c:symbol val="square"/>
              <c:size val="10"/>
              <c:spPr>
                <a:blipFill>
                  <a:blip xmlns:r="http://schemas.openxmlformats.org/officeDocument/2006/relationships" r:embed="rId23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24-4BBE-A76E-AB175002A150}"/>
              </c:ext>
            </c:extLst>
          </c:dPt>
          <c:dPt>
            <c:idx val="21"/>
            <c:marker>
              <c:symbol val="square"/>
              <c:size val="10"/>
              <c:spPr>
                <a:blipFill>
                  <a:blip xmlns:r="http://schemas.openxmlformats.org/officeDocument/2006/relationships" r:embed="rId24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24-4BBE-A76E-AB175002A150}"/>
              </c:ext>
            </c:extLst>
          </c:dPt>
          <c:dPt>
            <c:idx val="22"/>
            <c:marker>
              <c:symbol val="square"/>
              <c:size val="10"/>
              <c:spPr>
                <a:blipFill>
                  <a:blip xmlns:r="http://schemas.openxmlformats.org/officeDocument/2006/relationships" r:embed="rId25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24-4BBE-A76E-AB175002A150}"/>
              </c:ext>
            </c:extLst>
          </c:dPt>
          <c:dPt>
            <c:idx val="23"/>
            <c:marker>
              <c:symbol val="square"/>
              <c:size val="10"/>
              <c:spPr>
                <a:blipFill>
                  <a:blip xmlns:r="http://schemas.openxmlformats.org/officeDocument/2006/relationships" r:embed="rId26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24-4BBE-A76E-AB175002A150}"/>
              </c:ext>
            </c:extLst>
          </c:dPt>
          <c:dPt>
            <c:idx val="24"/>
            <c:marker>
              <c:symbol val="square"/>
              <c:size val="10"/>
              <c:spPr>
                <a:blipFill>
                  <a:blip xmlns:r="http://schemas.openxmlformats.org/officeDocument/2006/relationships" r:embed="rId27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24-4BBE-A76E-AB175002A150}"/>
              </c:ext>
            </c:extLst>
          </c:dPt>
          <c:dPt>
            <c:idx val="25"/>
            <c:marker>
              <c:symbol val="square"/>
              <c:size val="10"/>
              <c:spPr>
                <a:blipFill>
                  <a:blip xmlns:r="http://schemas.openxmlformats.org/officeDocument/2006/relationships" r:embed="rId28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24-4BBE-A76E-AB175002A150}"/>
              </c:ext>
            </c:extLst>
          </c:dPt>
          <c:dPt>
            <c:idx val="26"/>
            <c:marker>
              <c:symbol val="square"/>
              <c:size val="10"/>
              <c:spPr>
                <a:blipFill>
                  <a:blip xmlns:r="http://schemas.openxmlformats.org/officeDocument/2006/relationships" r:embed="rId29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24-4BBE-A76E-AB175002A150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ALLEMAGNE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A324-4BBE-A76E-AB175002A15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b="1"/>
                      <a:t>AUTRICHE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324-4BBE-A76E-AB175002A150}"/>
                </c:ext>
              </c:extLst>
            </c:dLbl>
            <c:dLbl>
              <c:idx val="2"/>
              <c:layout>
                <c:manualLayout>
                  <c:x val="-4.8262548262548262E-3"/>
                  <c:y val="1.114827201783723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BELGIQUE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A324-4BBE-A76E-AB175002A150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BULGARIE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A324-4BBE-A76E-AB175002A150}"/>
                </c:ext>
              </c:extLst>
            </c:dLbl>
            <c:dLbl>
              <c:idx val="4"/>
              <c:layout>
                <c:manualLayout>
                  <c:x val="-4.8262548262548262E-3"/>
                  <c:y val="-8.361204013377926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CHYPRE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A324-4BBE-A76E-AB175002A150}"/>
                </c:ext>
              </c:extLst>
            </c:dLbl>
            <c:dLbl>
              <c:idx val="5"/>
              <c:layout>
                <c:manualLayout>
                  <c:x val="-4.826254826254827E-2"/>
                  <c:y val="-2.787068004459308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CROATIE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A324-4BBE-A76E-AB175002A150}"/>
                </c:ext>
              </c:extLst>
            </c:dLbl>
            <c:dLbl>
              <c:idx val="6"/>
              <c:layout>
                <c:manualLayout>
                  <c:x val="-6.587615283267457E-3"/>
                  <c:y val="-6.491398896462187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DANEMARK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A324-4BBE-A76E-AB175002A150}"/>
                </c:ext>
              </c:extLst>
            </c:dLbl>
            <c:dLbl>
              <c:idx val="7"/>
              <c:layout>
                <c:manualLayout>
                  <c:x val="-2.9644268774703678E-2"/>
                  <c:y val="-4.2194092827004218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ESPAGNE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A324-4BBE-A76E-AB175002A15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 b="1"/>
                      <a:t>ESTONIE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A324-4BBE-A76E-AB175002A15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 b="1"/>
                      <a:t>FINLANDE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A324-4BBE-A76E-AB175002A150}"/>
                </c:ext>
              </c:extLst>
            </c:dLbl>
            <c:dLbl>
              <c:idx val="10"/>
              <c:layout>
                <c:manualLayout>
                  <c:x val="-4.9407114624507135E-3"/>
                  <c:y val="-1.947419668938656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FRANCE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A324-4BBE-A76E-AB175002A15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 b="1"/>
                      <a:t>GRECE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A324-4BBE-A76E-AB175002A150}"/>
                </c:ext>
              </c:extLst>
            </c:dLbl>
            <c:dLbl>
              <c:idx val="12"/>
              <c:layout>
                <c:manualLayout>
                  <c:x val="-4.9407114624506233E-3"/>
                  <c:y val="-6.49139889646230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HONGRIE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A324-4BBE-A76E-AB175002A150}"/>
                </c:ext>
              </c:extLst>
            </c:dLbl>
            <c:dLbl>
              <c:idx val="13"/>
              <c:layout>
                <c:manualLayout>
                  <c:x val="1.6469038208168493E-3"/>
                  <c:y val="-2.271989613761765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IRLANDE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A324-4BBE-A76E-AB175002A15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 b="1"/>
                      <a:t>ITALIE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A324-4BBE-A76E-AB175002A150}"/>
                </c:ext>
              </c:extLst>
            </c:dLbl>
            <c:dLbl>
              <c:idx val="15"/>
              <c:layout>
                <c:manualLayout>
                  <c:x val="-3.9525691699604758E-2"/>
                  <c:y val="-4.2194092827004218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ysClr val="windowText" lastClr="000000"/>
                        </a:solidFill>
                      </a:rPr>
                      <a:t>LETTONIE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A324-4BBE-A76E-AB175002A150}"/>
                </c:ext>
              </c:extLst>
            </c:dLbl>
            <c:dLbl>
              <c:idx val="1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LITUANIE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A324-4BBE-A76E-AB175002A150}"/>
                </c:ext>
              </c:extLst>
            </c:dLbl>
            <c:dLbl>
              <c:idx val="1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LUX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A324-4BBE-A76E-AB175002A150}"/>
                </c:ext>
              </c:extLst>
            </c:dLbl>
            <c:dLbl>
              <c:idx val="1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MALTE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A324-4BBE-A76E-AB175002A150}"/>
                </c:ext>
              </c:extLst>
            </c:dLbl>
            <c:dLbl>
              <c:idx val="1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PAYS-BAS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A324-4BBE-A76E-AB175002A150}"/>
                </c:ext>
              </c:extLst>
            </c:dLbl>
            <c:dLbl>
              <c:idx val="20"/>
              <c:layout>
                <c:manualLayout>
                  <c:x val="-1.6469038208168944E-3"/>
                  <c:y val="-1.9474196689386564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POLOGNE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A324-4BBE-A76E-AB175002A150}"/>
                </c:ext>
              </c:extLst>
            </c:dLbl>
            <c:dLbl>
              <c:idx val="2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PORTUGAL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A324-4BBE-A76E-AB175002A150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 b="1"/>
                      <a:t>REPUBLIQUE TCHEQUE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324-4BBE-A76E-AB175002A150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 b="1"/>
                      <a:t>ROUMANIE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324-4BBE-A76E-AB175002A150}"/>
                </c:ext>
              </c:extLst>
            </c:dLbl>
            <c:dLbl>
              <c:idx val="24"/>
              <c:layout>
                <c:manualLayout>
                  <c:x val="-1.6469038208168672E-2"/>
                  <c:y val="-3.2456994482310937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SLOVAQUIE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A324-4BBE-A76E-AB175002A150}"/>
                </c:ext>
              </c:extLst>
            </c:dLbl>
            <c:dLbl>
              <c:idx val="25"/>
              <c:layout>
                <c:manualLayout>
                  <c:x val="-3.1291172595520424E-2"/>
                  <c:y val="-4.2194092827004218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SLOVENIE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A324-4BBE-A76E-AB175002A15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 b="1"/>
                      <a:t>SUEDE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A324-4BBE-A76E-AB175002A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'Internat. 3-2 surfaces'!$B$2:$B$28</c:f>
              <c:numCache>
                <c:formatCode>#,##0</c:formatCode>
                <c:ptCount val="27"/>
                <c:pt idx="0">
                  <c:v>1869227</c:v>
                </c:pt>
                <c:pt idx="1">
                  <c:v>679872</c:v>
                </c:pt>
                <c:pt idx="2">
                  <c:v>101828</c:v>
                </c:pt>
                <c:pt idx="3">
                  <c:v>86310</c:v>
                </c:pt>
                <c:pt idx="4">
                  <c:v>7738</c:v>
                </c:pt>
                <c:pt idx="5">
                  <c:v>121924</c:v>
                </c:pt>
                <c:pt idx="6">
                  <c:v>310001</c:v>
                </c:pt>
                <c:pt idx="7">
                  <c:v>2635440</c:v>
                </c:pt>
                <c:pt idx="8">
                  <c:v>226605</c:v>
                </c:pt>
                <c:pt idx="9">
                  <c:v>365379</c:v>
                </c:pt>
                <c:pt idx="10">
                  <c:v>2876528</c:v>
                </c:pt>
                <c:pt idx="11">
                  <c:v>534628.69999999995</c:v>
                </c:pt>
                <c:pt idx="12">
                  <c:v>293597</c:v>
                </c:pt>
                <c:pt idx="13">
                  <c:v>86868</c:v>
                </c:pt>
                <c:pt idx="14">
                  <c:v>2186570</c:v>
                </c:pt>
                <c:pt idx="15">
                  <c:v>302177</c:v>
                </c:pt>
                <c:pt idx="16">
                  <c:v>261782</c:v>
                </c:pt>
                <c:pt idx="17">
                  <c:v>6893</c:v>
                </c:pt>
                <c:pt idx="18">
                  <c:v>66</c:v>
                </c:pt>
                <c:pt idx="19">
                  <c:v>86604</c:v>
                </c:pt>
                <c:pt idx="20">
                  <c:v>549000</c:v>
                </c:pt>
                <c:pt idx="21">
                  <c:v>308289</c:v>
                </c:pt>
                <c:pt idx="22">
                  <c:v>548792</c:v>
                </c:pt>
                <c:pt idx="23">
                  <c:v>578718</c:v>
                </c:pt>
                <c:pt idx="24">
                  <c:v>222896</c:v>
                </c:pt>
                <c:pt idx="25">
                  <c:v>44761</c:v>
                </c:pt>
                <c:pt idx="26">
                  <c:v>589000</c:v>
                </c:pt>
              </c:numCache>
            </c:numRef>
          </c:xVal>
          <c:yVal>
            <c:numRef>
              <c:f>'Internat. 3-2 surfaces'!$C$2:$C$28</c:f>
              <c:numCache>
                <c:formatCode>0.0%</c:formatCode>
                <c:ptCount val="27"/>
                <c:pt idx="0">
                  <c:v>0.11260000000000001</c:v>
                </c:pt>
                <c:pt idx="1">
                  <c:v>0.26500000000000001</c:v>
                </c:pt>
                <c:pt idx="2">
                  <c:v>7.3999999999999996E-2</c:v>
                </c:pt>
                <c:pt idx="3">
                  <c:v>1.7000000000000001E-2</c:v>
                </c:pt>
                <c:pt idx="4">
                  <c:v>5.7000000000000002E-2</c:v>
                </c:pt>
                <c:pt idx="5">
                  <c:v>8.1000000000000003E-2</c:v>
                </c:pt>
                <c:pt idx="6">
                  <c:v>0.114</c:v>
                </c:pt>
                <c:pt idx="7">
                  <c:v>0.1079</c:v>
                </c:pt>
                <c:pt idx="8">
                  <c:v>0.23</c:v>
                </c:pt>
                <c:pt idx="9">
                  <c:v>0.14399999999999999</c:v>
                </c:pt>
                <c:pt idx="10">
                  <c:v>0.1072</c:v>
                </c:pt>
                <c:pt idx="11">
                  <c:v>0.10100000000000001</c:v>
                </c:pt>
                <c:pt idx="12">
                  <c:v>5.8999999999999997E-2</c:v>
                </c:pt>
                <c:pt idx="13">
                  <c:v>1.9E-2</c:v>
                </c:pt>
                <c:pt idx="14">
                  <c:v>0.17399999999999999</c:v>
                </c:pt>
                <c:pt idx="15">
                  <c:v>0.14799999999999999</c:v>
                </c:pt>
                <c:pt idx="16">
                  <c:v>8.8999999999999996E-2</c:v>
                </c:pt>
                <c:pt idx="17">
                  <c:v>5.1999999999999998E-2</c:v>
                </c:pt>
                <c:pt idx="18">
                  <c:v>6.0000000000000001E-3</c:v>
                </c:pt>
                <c:pt idx="19">
                  <c:v>4.2000000000000003E-2</c:v>
                </c:pt>
                <c:pt idx="20" formatCode="0%">
                  <c:v>0.05</c:v>
                </c:pt>
                <c:pt idx="21">
                  <c:v>7.8E-2</c:v>
                </c:pt>
                <c:pt idx="22">
                  <c:v>0.158</c:v>
                </c:pt>
                <c:pt idx="23">
                  <c:v>4.2999999999999997E-2</c:v>
                </c:pt>
                <c:pt idx="24">
                  <c:v>0.11700000000000001</c:v>
                </c:pt>
                <c:pt idx="25">
                  <c:v>0.108</c:v>
                </c:pt>
                <c:pt idx="26">
                  <c:v>0.19600000000000001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A324-4BBE-A76E-AB175002A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061136"/>
        <c:axId val="202062096"/>
      </c:scatterChart>
      <c:valAx>
        <c:axId val="202061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062096"/>
        <c:crosses val="autoZero"/>
        <c:crossBetween val="midCat"/>
      </c:valAx>
      <c:valAx>
        <c:axId val="20206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2061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904740742170301"/>
          <c:y val="2.65407229965156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'Internat. 3-3 surfaces et part '!$M$1</c:f>
              <c:strCache>
                <c:ptCount val="1"/>
                <c:pt idx="0">
                  <c:v>part de la SAU en bio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3D3-45A7-99C7-6EDE58E209A3}"/>
              </c:ext>
            </c:extLst>
          </c:dPt>
          <c:cat>
            <c:strRef>
              <c:f>'Internat. 3-3 surfaces et part '!$L$2:$L$28</c:f>
              <c:strCache>
                <c:ptCount val="27"/>
                <c:pt idx="0">
                  <c:v>Autriche</c:v>
                </c:pt>
                <c:pt idx="1">
                  <c:v>Estonie</c:v>
                </c:pt>
                <c:pt idx="2">
                  <c:v>Suède</c:v>
                </c:pt>
                <c:pt idx="3">
                  <c:v>Italie</c:v>
                </c:pt>
                <c:pt idx="4">
                  <c:v>Rép. Tchèque</c:v>
                </c:pt>
                <c:pt idx="5">
                  <c:v>Lettonie</c:v>
                </c:pt>
                <c:pt idx="6">
                  <c:v>Finlande</c:v>
                </c:pt>
                <c:pt idx="7">
                  <c:v>Slovaquie</c:v>
                </c:pt>
                <c:pt idx="8">
                  <c:v>Danemark</c:v>
                </c:pt>
                <c:pt idx="9">
                  <c:v>Allemagne</c:v>
                </c:pt>
                <c:pt idx="10">
                  <c:v>Slovénie</c:v>
                </c:pt>
                <c:pt idx="11">
                  <c:v>Espagne</c:v>
                </c:pt>
                <c:pt idx="12">
                  <c:v>France</c:v>
                </c:pt>
                <c:pt idx="13">
                  <c:v>Grèce</c:v>
                </c:pt>
                <c:pt idx="14">
                  <c:v>Lituanie</c:v>
                </c:pt>
                <c:pt idx="15">
                  <c:v>Croatie</c:v>
                </c:pt>
                <c:pt idx="16">
                  <c:v>Portugal</c:v>
                </c:pt>
                <c:pt idx="17">
                  <c:v>Belgique</c:v>
                </c:pt>
                <c:pt idx="18">
                  <c:v>Hongrie</c:v>
                </c:pt>
                <c:pt idx="19">
                  <c:v>Chypre</c:v>
                </c:pt>
                <c:pt idx="20">
                  <c:v>Luxembourg</c:v>
                </c:pt>
                <c:pt idx="21">
                  <c:v>Pologne</c:v>
                </c:pt>
                <c:pt idx="22">
                  <c:v>Roumanie</c:v>
                </c:pt>
                <c:pt idx="23">
                  <c:v>Pays-Bas</c:v>
                </c:pt>
                <c:pt idx="24">
                  <c:v>Irlande</c:v>
                </c:pt>
                <c:pt idx="25">
                  <c:v>Bulgarie</c:v>
                </c:pt>
                <c:pt idx="26">
                  <c:v>Malte</c:v>
                </c:pt>
              </c:strCache>
            </c:strRef>
          </c:cat>
          <c:val>
            <c:numRef>
              <c:f>'Internat. 3-3 surfaces et part '!$M$2:$M$28</c:f>
              <c:numCache>
                <c:formatCode>0.0%</c:formatCode>
                <c:ptCount val="27"/>
                <c:pt idx="0">
                  <c:v>0.26500000000000001</c:v>
                </c:pt>
                <c:pt idx="1">
                  <c:v>0.23</c:v>
                </c:pt>
                <c:pt idx="2">
                  <c:v>0.19600000000000001</c:v>
                </c:pt>
                <c:pt idx="3">
                  <c:v>0.17399999999999999</c:v>
                </c:pt>
                <c:pt idx="4">
                  <c:v>0.158</c:v>
                </c:pt>
                <c:pt idx="5">
                  <c:v>0.14799999999999999</c:v>
                </c:pt>
                <c:pt idx="6">
                  <c:v>0.14399999999999999</c:v>
                </c:pt>
                <c:pt idx="7">
                  <c:v>0.11700000000000001</c:v>
                </c:pt>
                <c:pt idx="8">
                  <c:v>0.114</c:v>
                </c:pt>
                <c:pt idx="9">
                  <c:v>0.11260000000000001</c:v>
                </c:pt>
                <c:pt idx="10">
                  <c:v>0.108</c:v>
                </c:pt>
                <c:pt idx="11">
                  <c:v>0.1079</c:v>
                </c:pt>
                <c:pt idx="12">
                  <c:v>0.1072</c:v>
                </c:pt>
                <c:pt idx="13">
                  <c:v>0.10100000000000001</c:v>
                </c:pt>
                <c:pt idx="14">
                  <c:v>8.8999999999999996E-2</c:v>
                </c:pt>
                <c:pt idx="15">
                  <c:v>8.1000000000000003E-2</c:v>
                </c:pt>
                <c:pt idx="16">
                  <c:v>7.8E-2</c:v>
                </c:pt>
                <c:pt idx="17">
                  <c:v>7.3999999999999996E-2</c:v>
                </c:pt>
                <c:pt idx="18">
                  <c:v>5.8999999999999997E-2</c:v>
                </c:pt>
                <c:pt idx="19">
                  <c:v>5.7000000000000002E-2</c:v>
                </c:pt>
                <c:pt idx="20">
                  <c:v>5.1999999999999998E-2</c:v>
                </c:pt>
                <c:pt idx="21" formatCode="0%">
                  <c:v>0.05</c:v>
                </c:pt>
                <c:pt idx="22">
                  <c:v>4.2999999999999997E-2</c:v>
                </c:pt>
                <c:pt idx="23">
                  <c:v>4.2000000000000003E-2</c:v>
                </c:pt>
                <c:pt idx="24">
                  <c:v>1.9E-2</c:v>
                </c:pt>
                <c:pt idx="25">
                  <c:v>1.7000000000000001E-2</c:v>
                </c:pt>
                <c:pt idx="26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A-4F24-9A93-E513B6EF6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7230856"/>
        <c:axId val="1186593720"/>
      </c:barChart>
      <c:catAx>
        <c:axId val="1157230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86593720"/>
        <c:crosses val="autoZero"/>
        <c:auto val="1"/>
        <c:lblAlgn val="ctr"/>
        <c:lblOffset val="100"/>
        <c:noMultiLvlLbl val="0"/>
      </c:catAx>
      <c:valAx>
        <c:axId val="118659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5723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'Internat. 3-3 surfaces et part '!$B$1</c:f>
              <c:strCache>
                <c:ptCount val="1"/>
                <c:pt idx="0">
                  <c:v>surfaces en bio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BC6-4045-B1DC-6DC7F64C7D38}"/>
              </c:ext>
            </c:extLst>
          </c:dPt>
          <c:cat>
            <c:strRef>
              <c:f>'Internat. 3-3 surfaces et part '!$A$2:$A$28</c:f>
              <c:strCache>
                <c:ptCount val="27"/>
                <c:pt idx="0">
                  <c:v>France</c:v>
                </c:pt>
                <c:pt idx="1">
                  <c:v>Espagne</c:v>
                </c:pt>
                <c:pt idx="2">
                  <c:v>Italie</c:v>
                </c:pt>
                <c:pt idx="3">
                  <c:v>Allemagne</c:v>
                </c:pt>
                <c:pt idx="4">
                  <c:v>Autriche</c:v>
                </c:pt>
                <c:pt idx="5">
                  <c:v>Suède</c:v>
                </c:pt>
                <c:pt idx="6">
                  <c:v>Roumanie</c:v>
                </c:pt>
                <c:pt idx="7">
                  <c:v>Pologne</c:v>
                </c:pt>
                <c:pt idx="8">
                  <c:v>Rép. Tchèque</c:v>
                </c:pt>
                <c:pt idx="9">
                  <c:v>Grèce</c:v>
                </c:pt>
                <c:pt idx="10">
                  <c:v>Finlande</c:v>
                </c:pt>
                <c:pt idx="11">
                  <c:v>Danemark</c:v>
                </c:pt>
                <c:pt idx="12">
                  <c:v>Portugal</c:v>
                </c:pt>
                <c:pt idx="13">
                  <c:v>Lettonie</c:v>
                </c:pt>
                <c:pt idx="14">
                  <c:v>Hongrie</c:v>
                </c:pt>
                <c:pt idx="15">
                  <c:v>Lituanie</c:v>
                </c:pt>
                <c:pt idx="16">
                  <c:v>Estonie</c:v>
                </c:pt>
                <c:pt idx="17">
                  <c:v>Slovaquie</c:v>
                </c:pt>
                <c:pt idx="18">
                  <c:v>Croatie</c:v>
                </c:pt>
                <c:pt idx="19">
                  <c:v>Belgique</c:v>
                </c:pt>
                <c:pt idx="20">
                  <c:v>Irlande</c:v>
                </c:pt>
                <c:pt idx="21">
                  <c:v>Pays-Bas</c:v>
                </c:pt>
                <c:pt idx="22">
                  <c:v>Bulgarie</c:v>
                </c:pt>
                <c:pt idx="23">
                  <c:v>Slovénie</c:v>
                </c:pt>
                <c:pt idx="24">
                  <c:v>Chypre</c:v>
                </c:pt>
                <c:pt idx="25">
                  <c:v>Luxembourg</c:v>
                </c:pt>
                <c:pt idx="26">
                  <c:v>Malte</c:v>
                </c:pt>
              </c:strCache>
            </c:strRef>
          </c:cat>
          <c:val>
            <c:numRef>
              <c:f>'Internat. 3-3 surfaces et part '!$B$2:$B$28</c:f>
              <c:numCache>
                <c:formatCode>#,##0</c:formatCode>
                <c:ptCount val="27"/>
                <c:pt idx="0">
                  <c:v>2876528</c:v>
                </c:pt>
                <c:pt idx="1">
                  <c:v>2635440</c:v>
                </c:pt>
                <c:pt idx="2">
                  <c:v>2186570</c:v>
                </c:pt>
                <c:pt idx="3">
                  <c:v>1869227</c:v>
                </c:pt>
                <c:pt idx="4">
                  <c:v>679872</c:v>
                </c:pt>
                <c:pt idx="5">
                  <c:v>589000</c:v>
                </c:pt>
                <c:pt idx="6">
                  <c:v>578718</c:v>
                </c:pt>
                <c:pt idx="7">
                  <c:v>549000</c:v>
                </c:pt>
                <c:pt idx="8">
                  <c:v>548792</c:v>
                </c:pt>
                <c:pt idx="9">
                  <c:v>534629</c:v>
                </c:pt>
                <c:pt idx="10">
                  <c:v>365379</c:v>
                </c:pt>
                <c:pt idx="11">
                  <c:v>310001</c:v>
                </c:pt>
                <c:pt idx="12">
                  <c:v>308289</c:v>
                </c:pt>
                <c:pt idx="13">
                  <c:v>302177</c:v>
                </c:pt>
                <c:pt idx="14">
                  <c:v>293597</c:v>
                </c:pt>
                <c:pt idx="15">
                  <c:v>261782</c:v>
                </c:pt>
                <c:pt idx="16">
                  <c:v>226605</c:v>
                </c:pt>
                <c:pt idx="17">
                  <c:v>222896</c:v>
                </c:pt>
                <c:pt idx="18">
                  <c:v>121924</c:v>
                </c:pt>
                <c:pt idx="19">
                  <c:v>101828</c:v>
                </c:pt>
                <c:pt idx="20">
                  <c:v>86868</c:v>
                </c:pt>
                <c:pt idx="21">
                  <c:v>86604</c:v>
                </c:pt>
                <c:pt idx="22">
                  <c:v>86310</c:v>
                </c:pt>
                <c:pt idx="23">
                  <c:v>44761</c:v>
                </c:pt>
                <c:pt idx="24">
                  <c:v>7738</c:v>
                </c:pt>
                <c:pt idx="25">
                  <c:v>6893</c:v>
                </c:pt>
                <c:pt idx="26" formatCode="General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D-474F-8B50-C695C777C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3486311"/>
        <c:axId val="379127864"/>
      </c:barChart>
      <c:catAx>
        <c:axId val="1073486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9127864"/>
        <c:crosses val="autoZero"/>
        <c:auto val="1"/>
        <c:lblAlgn val="ctr"/>
        <c:lblOffset val="100"/>
        <c:noMultiLvlLbl val="0"/>
      </c:catAx>
      <c:valAx>
        <c:axId val="379127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73486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kern="1200" spc="0" baseline="0">
                <a:solidFill>
                  <a:sysClr val="windowText" lastClr="000000"/>
                </a:solidFill>
              </a:rPr>
              <a:t>Evolution des surfaces cultivées en bio dans les 6 premiers pays de l'UE et dans l'ensemble des pays (en hectares)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France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  <c:pt idx="5">
                <c:v>2016</c:v>
              </c:pt>
              <c:pt idx="6">
                <c:v>2017</c:v>
              </c:pt>
              <c:pt idx="7">
                <c:v>2018</c:v>
              </c:pt>
              <c:pt idx="8">
                <c:v>2019</c:v>
              </c:pt>
              <c:pt idx="9">
                <c:v>2020</c:v>
              </c:pt>
              <c:pt idx="10">
                <c:v>2021</c:v>
              </c:pt>
              <c:pt idx="11">
                <c:v>2022</c:v>
              </c:pt>
            </c:strLit>
          </c:cat>
          <c:val>
            <c:numLit>
              <c:formatCode>General</c:formatCode>
              <c:ptCount val="12"/>
              <c:pt idx="0">
                <c:v>945534</c:v>
              </c:pt>
              <c:pt idx="1">
                <c:v>1002693</c:v>
              </c:pt>
              <c:pt idx="2">
                <c:v>1038848</c:v>
              </c:pt>
              <c:pt idx="3">
                <c:v>1088208</c:v>
              </c:pt>
              <c:pt idx="4">
                <c:v>1316799</c:v>
              </c:pt>
              <c:pt idx="5">
                <c:v>1547428</c:v>
              </c:pt>
              <c:pt idx="6">
                <c:v>1761309</c:v>
              </c:pt>
              <c:pt idx="7">
                <c:v>2009888</c:v>
              </c:pt>
              <c:pt idx="8">
                <c:v>2283661</c:v>
              </c:pt>
              <c:pt idx="9">
                <c:v>2548677</c:v>
              </c:pt>
              <c:pt idx="10">
                <c:v>2776799</c:v>
              </c:pt>
              <c:pt idx="11">
                <c:v>2876528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A2-41A3-B2DA-46FFDA02045B}"/>
            </c:ext>
          </c:extLst>
        </c:ser>
        <c:ser>
          <c:idx val="1"/>
          <c:order val="1"/>
          <c:tx>
            <c:v>Espagne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  <c:pt idx="5">
                <c:v>2016</c:v>
              </c:pt>
              <c:pt idx="6">
                <c:v>2017</c:v>
              </c:pt>
              <c:pt idx="7">
                <c:v>2018</c:v>
              </c:pt>
              <c:pt idx="8">
                <c:v>2019</c:v>
              </c:pt>
              <c:pt idx="9">
                <c:v>2020</c:v>
              </c:pt>
              <c:pt idx="10">
                <c:v>2021</c:v>
              </c:pt>
              <c:pt idx="11">
                <c:v>2022</c:v>
              </c:pt>
            </c:strLit>
          </c:cat>
          <c:val>
            <c:numLit>
              <c:formatCode>General</c:formatCode>
              <c:ptCount val="12"/>
              <c:pt idx="0">
                <c:v>1621898</c:v>
              </c:pt>
              <c:pt idx="1">
                <c:v>1756548</c:v>
              </c:pt>
              <c:pt idx="2">
                <c:v>1610129</c:v>
              </c:pt>
              <c:pt idx="3">
                <c:v>1663189</c:v>
              </c:pt>
              <c:pt idx="4">
                <c:v>1968570</c:v>
              </c:pt>
              <c:pt idx="5">
                <c:v>2018802</c:v>
              </c:pt>
              <c:pt idx="6">
                <c:v>2082173</c:v>
              </c:pt>
              <c:pt idx="7">
                <c:v>2246475</c:v>
              </c:pt>
              <c:pt idx="8">
                <c:v>2354916</c:v>
              </c:pt>
              <c:pt idx="9">
                <c:v>2437891</c:v>
              </c:pt>
              <c:pt idx="10">
                <c:v>2635440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A2-41A3-B2DA-46FFDA02045B}"/>
            </c:ext>
          </c:extLst>
        </c:ser>
        <c:ser>
          <c:idx val="2"/>
          <c:order val="2"/>
          <c:tx>
            <c:v>Italie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  <c:pt idx="5">
                <c:v>2016</c:v>
              </c:pt>
              <c:pt idx="6">
                <c:v>2017</c:v>
              </c:pt>
              <c:pt idx="7">
                <c:v>2018</c:v>
              </c:pt>
              <c:pt idx="8">
                <c:v>2019</c:v>
              </c:pt>
              <c:pt idx="9">
                <c:v>2020</c:v>
              </c:pt>
              <c:pt idx="10">
                <c:v>2021</c:v>
              </c:pt>
              <c:pt idx="11">
                <c:v>2022</c:v>
              </c:pt>
            </c:strLit>
          </c:cat>
          <c:val>
            <c:numLit>
              <c:formatCode>General</c:formatCode>
              <c:ptCount val="12"/>
              <c:pt idx="0">
                <c:v>1096889</c:v>
              </c:pt>
              <c:pt idx="1">
                <c:v>1167363</c:v>
              </c:pt>
              <c:pt idx="2">
                <c:v>1311472</c:v>
              </c:pt>
              <c:pt idx="3">
                <c:v>1387911</c:v>
              </c:pt>
              <c:pt idx="4">
                <c:v>1492579</c:v>
              </c:pt>
              <c:pt idx="5">
                <c:v>1796363</c:v>
              </c:pt>
              <c:pt idx="6">
                <c:v>1908655</c:v>
              </c:pt>
              <c:pt idx="7">
                <c:v>1958040</c:v>
              </c:pt>
              <c:pt idx="8">
                <c:v>1993235</c:v>
              </c:pt>
              <c:pt idx="9">
                <c:v>2095380</c:v>
              </c:pt>
              <c:pt idx="10">
                <c:v>2186570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4A2-41A3-B2DA-46FFDA02045B}"/>
            </c:ext>
          </c:extLst>
        </c:ser>
        <c:ser>
          <c:idx val="3"/>
          <c:order val="3"/>
          <c:tx>
            <c:v>Allemagne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  <c:pt idx="5">
                <c:v>2016</c:v>
              </c:pt>
              <c:pt idx="6">
                <c:v>2017</c:v>
              </c:pt>
              <c:pt idx="7">
                <c:v>2018</c:v>
              </c:pt>
              <c:pt idx="8">
                <c:v>2019</c:v>
              </c:pt>
              <c:pt idx="9">
                <c:v>2020</c:v>
              </c:pt>
              <c:pt idx="10">
                <c:v>2021</c:v>
              </c:pt>
              <c:pt idx="11">
                <c:v>2022</c:v>
              </c:pt>
            </c:strLit>
          </c:cat>
          <c:val>
            <c:numLit>
              <c:formatCode>General</c:formatCode>
              <c:ptCount val="12"/>
              <c:pt idx="0">
                <c:v>1015626</c:v>
              </c:pt>
              <c:pt idx="1">
                <c:v>1034355</c:v>
              </c:pt>
              <c:pt idx="2">
                <c:v>1044955</c:v>
              </c:pt>
              <c:pt idx="3">
                <c:v>1047633</c:v>
              </c:pt>
              <c:pt idx="4">
                <c:v>1088838</c:v>
              </c:pt>
              <c:pt idx="5">
                <c:v>1251320</c:v>
              </c:pt>
              <c:pt idx="6">
                <c:v>1373157</c:v>
              </c:pt>
              <c:pt idx="7">
                <c:v>1521314</c:v>
              </c:pt>
              <c:pt idx="8">
                <c:v>1613834</c:v>
              </c:pt>
              <c:pt idx="9">
                <c:v>1702240</c:v>
              </c:pt>
              <c:pt idx="10">
                <c:v>1784002</c:v>
              </c:pt>
              <c:pt idx="11">
                <c:v>1869227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4A2-41A3-B2DA-46FFDA02045B}"/>
            </c:ext>
          </c:extLst>
        </c:ser>
        <c:ser>
          <c:idx val="4"/>
          <c:order val="4"/>
          <c:tx>
            <c:v>Autriche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  <c:pt idx="5">
                <c:v>2016</c:v>
              </c:pt>
              <c:pt idx="6">
                <c:v>2017</c:v>
              </c:pt>
              <c:pt idx="7">
                <c:v>2018</c:v>
              </c:pt>
              <c:pt idx="8">
                <c:v>2019</c:v>
              </c:pt>
              <c:pt idx="9">
                <c:v>2020</c:v>
              </c:pt>
              <c:pt idx="10">
                <c:v>2021</c:v>
              </c:pt>
              <c:pt idx="11">
                <c:v>2022</c:v>
              </c:pt>
            </c:strLit>
          </c:cat>
          <c:val>
            <c:numLit>
              <c:formatCode>General</c:formatCode>
              <c:ptCount val="12"/>
              <c:pt idx="0">
                <c:v>542553</c:v>
              </c:pt>
              <c:pt idx="1">
                <c:v>537257</c:v>
              </c:pt>
              <c:pt idx="2">
                <c:v>526689</c:v>
              </c:pt>
              <c:pt idx="3">
                <c:v>545681</c:v>
              </c:pt>
              <c:pt idx="4">
                <c:v>551425</c:v>
              </c:pt>
              <c:pt idx="5">
                <c:v>577456</c:v>
              </c:pt>
              <c:pt idx="6">
                <c:v>619640</c:v>
              </c:pt>
              <c:pt idx="7">
                <c:v>637216</c:v>
              </c:pt>
              <c:pt idx="8">
                <c:v>669921</c:v>
              </c:pt>
              <c:pt idx="9">
                <c:v>679912</c:v>
              </c:pt>
              <c:pt idx="10">
                <c:v>679872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B4A2-41A3-B2DA-46FFDA02045B}"/>
            </c:ext>
          </c:extLst>
        </c:ser>
        <c:ser>
          <c:idx val="5"/>
          <c:order val="5"/>
          <c:tx>
            <c:v>Suède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  <c:pt idx="5">
                <c:v>2016</c:v>
              </c:pt>
              <c:pt idx="6">
                <c:v>2017</c:v>
              </c:pt>
              <c:pt idx="7">
                <c:v>2018</c:v>
              </c:pt>
              <c:pt idx="8">
                <c:v>2019</c:v>
              </c:pt>
              <c:pt idx="9">
                <c:v>2020</c:v>
              </c:pt>
              <c:pt idx="10">
                <c:v>2021</c:v>
              </c:pt>
              <c:pt idx="11">
                <c:v>2022</c:v>
              </c:pt>
            </c:strLit>
          </c:cat>
          <c:val>
            <c:numLit>
              <c:formatCode>General</c:formatCode>
              <c:ptCount val="12"/>
              <c:pt idx="0">
                <c:v>480626</c:v>
              </c:pt>
              <c:pt idx="1">
                <c:v>478079</c:v>
              </c:pt>
              <c:pt idx="2">
                <c:v>501524</c:v>
              </c:pt>
              <c:pt idx="3">
                <c:v>502152</c:v>
              </c:pt>
              <c:pt idx="4">
                <c:v>519205</c:v>
              </c:pt>
              <c:pt idx="5">
                <c:v>553054</c:v>
              </c:pt>
              <c:pt idx="6">
                <c:v>576845</c:v>
              </c:pt>
              <c:pt idx="7">
                <c:v>609104</c:v>
              </c:pt>
              <c:pt idx="8">
                <c:v>614280</c:v>
              </c:pt>
              <c:pt idx="9">
                <c:v>610785</c:v>
              </c:pt>
              <c:pt idx="10">
                <c:v>606895</c:v>
              </c:pt>
              <c:pt idx="11">
                <c:v>589000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B4A2-41A3-B2DA-46FFDA02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932815"/>
        <c:axId val="2088925615"/>
      </c:lineChart>
      <c:lineChart>
        <c:grouping val="standard"/>
        <c:varyColors val="0"/>
        <c:ser>
          <c:idx val="6"/>
          <c:order val="6"/>
          <c:tx>
            <c:v>Total UE27</c:v>
          </c:tx>
          <c:spPr>
            <a:ln w="28575" cap="rnd">
              <a:solidFill>
                <a:schemeClr val="accent1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  <c:pt idx="5">
                <c:v>2016</c:v>
              </c:pt>
              <c:pt idx="6">
                <c:v>2017</c:v>
              </c:pt>
              <c:pt idx="7">
                <c:v>2018</c:v>
              </c:pt>
              <c:pt idx="8">
                <c:v>2019</c:v>
              </c:pt>
              <c:pt idx="9">
                <c:v>2020</c:v>
              </c:pt>
              <c:pt idx="10">
                <c:v>2021</c:v>
              </c:pt>
              <c:pt idx="11">
                <c:v>2022</c:v>
              </c:pt>
            </c:strLit>
          </c:cat>
          <c:val>
            <c:numLit>
              <c:formatCode>General</c:formatCode>
              <c:ptCount val="12"/>
              <c:pt idx="0">
                <c:v>8850081</c:v>
              </c:pt>
              <c:pt idx="1">
                <c:v>9561286.0820000004</c:v>
              </c:pt>
              <c:pt idx="2">
                <c:v>9581567.284599999</c:v>
              </c:pt>
              <c:pt idx="3">
                <c:v>9716102.7400000002</c:v>
              </c:pt>
              <c:pt idx="4">
                <c:v>10677618.93</c:v>
              </c:pt>
              <c:pt idx="5">
                <c:v>11607100</c:v>
              </c:pt>
              <c:pt idx="6">
                <c:v>12335582</c:v>
              </c:pt>
              <c:pt idx="7">
                <c:v>13330145.369000001</c:v>
              </c:pt>
              <c:pt idx="8">
                <c:v>14184838</c:v>
              </c:pt>
              <c:pt idx="9">
                <c:v>14881554.699999999</c:v>
              </c:pt>
              <c:pt idx="10">
                <c:v>15707315.699999999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B4A2-41A3-B2DA-46FFDA02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144399"/>
        <c:axId val="1020148239"/>
      </c:lineChart>
      <c:catAx>
        <c:axId val="208893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>
                <a:lumMod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8925615"/>
        <c:crosses val="autoZero"/>
        <c:auto val="1"/>
        <c:lblAlgn val="ctr"/>
        <c:lblOffset val="100"/>
        <c:noMultiLvlLbl val="0"/>
      </c:catAx>
      <c:valAx>
        <c:axId val="2088925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100" b="1">
                    <a:solidFill>
                      <a:sysClr val="windowText" lastClr="000000"/>
                    </a:solidFill>
                  </a:rPr>
                  <a:t>Surfaces des 6 premiers pays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88932815"/>
        <c:crosses val="autoZero"/>
        <c:crossBetween val="between"/>
      </c:valAx>
      <c:valAx>
        <c:axId val="1020148239"/>
        <c:scaling>
          <c:orientation val="minMax"/>
          <c:max val="20000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100">
                    <a:solidFill>
                      <a:sysClr val="windowText" lastClr="000000"/>
                    </a:solidFill>
                  </a:rPr>
                  <a:t>surfaces</a:t>
                </a:r>
                <a:r>
                  <a:rPr lang="fr-FR" sz="1100" baseline="0">
                    <a:solidFill>
                      <a:sysClr val="windowText" lastClr="000000"/>
                    </a:solidFill>
                  </a:rPr>
                  <a:t> de l'UE</a:t>
                </a:r>
                <a:endParaRPr lang="fr-FR" sz="11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20144399"/>
        <c:crosses val="max"/>
        <c:crossBetween val="between"/>
      </c:valAx>
      <c:catAx>
        <c:axId val="102014439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148239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accent1">
              <a:lumMod val="6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6474515016846176"/>
          <c:y val="0.13290405594387181"/>
          <c:w val="0.13252201999161861"/>
          <c:h val="0.57989264883317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'Marché circuits'!$B$4</c:f>
              <c:strCache>
                <c:ptCount val="1"/>
                <c:pt idx="0">
                  <c:v>Grande distribution généraliste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circuits'!$A$5:$A$19</c15:sqref>
                  </c15:fullRef>
                </c:ext>
              </c:extLst>
              <c:f>'Marché circuits'!$A$9:$A$19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circuits'!$B$5:$B$19</c15:sqref>
                  </c15:fullRef>
                </c:ext>
              </c:extLst>
              <c:f>'Marché circuits'!$B$9:$B$19</c:f>
              <c:numCache>
                <c:formatCode>0</c:formatCode>
                <c:ptCount val="11"/>
                <c:pt idx="0">
                  <c:v>2159</c:v>
                </c:pt>
                <c:pt idx="1">
                  <c:v>2315</c:v>
                </c:pt>
                <c:pt idx="2">
                  <c:v>2551</c:v>
                </c:pt>
                <c:pt idx="3">
                  <c:v>2846</c:v>
                </c:pt>
                <c:pt idx="4">
                  <c:v>3505</c:v>
                </c:pt>
                <c:pt idx="5">
                  <c:v>4274</c:v>
                </c:pt>
                <c:pt idx="6">
                  <c:v>5266</c:v>
                </c:pt>
                <c:pt idx="7">
                  <c:v>6198</c:v>
                </c:pt>
                <c:pt idx="8">
                  <c:v>6934</c:v>
                </c:pt>
                <c:pt idx="9">
                  <c:v>6668</c:v>
                </c:pt>
                <c:pt idx="10">
                  <c:v>6358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1F9-1D41-B6A8-32DD5FBAD1F4}"/>
            </c:ext>
          </c:extLst>
        </c:ser>
        <c:ser>
          <c:idx val="1"/>
          <c:order val="1"/>
          <c:tx>
            <c:strRef>
              <c:f>'Marché circuits'!$C$4</c:f>
              <c:strCache>
                <c:ptCount val="1"/>
                <c:pt idx="0">
                  <c:v>Magasins spécialisés BIO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circuits'!$A$5:$A$19</c15:sqref>
                  </c15:fullRef>
                </c:ext>
              </c:extLst>
              <c:f>'Marché circuits'!$A$9:$A$19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circuits'!$C$5:$C$19</c15:sqref>
                  </c15:fullRef>
                </c:ext>
              </c:extLst>
              <c:f>'Marché circuits'!$C$9:$C$19</c:f>
              <c:numCache>
                <c:formatCode>0</c:formatCode>
                <c:ptCount val="11"/>
                <c:pt idx="0">
                  <c:v>1363</c:v>
                </c:pt>
                <c:pt idx="1">
                  <c:v>1483</c:v>
                </c:pt>
                <c:pt idx="2">
                  <c:v>1654</c:v>
                </c:pt>
                <c:pt idx="3">
                  <c:v>1937</c:v>
                </c:pt>
                <c:pt idx="4">
                  <c:v>2417</c:v>
                </c:pt>
                <c:pt idx="5">
                  <c:v>2765</c:v>
                </c:pt>
                <c:pt idx="6">
                  <c:v>2971</c:v>
                </c:pt>
                <c:pt idx="7">
                  <c:v>3197</c:v>
                </c:pt>
                <c:pt idx="8">
                  <c:v>3616</c:v>
                </c:pt>
                <c:pt idx="9">
                  <c:v>3552</c:v>
                </c:pt>
                <c:pt idx="10">
                  <c:v>3247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1F9-1D41-B6A8-32DD5FBAD1F4}"/>
            </c:ext>
          </c:extLst>
        </c:ser>
        <c:ser>
          <c:idx val="2"/>
          <c:order val="2"/>
          <c:tx>
            <c:strRef>
              <c:f>'Marché circuits'!$D$4</c:f>
              <c:strCache>
                <c:ptCount val="1"/>
                <c:pt idx="0">
                  <c:v>Vente directe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circuits'!$A$5:$A$19</c15:sqref>
                  </c15:fullRef>
                </c:ext>
              </c:extLst>
              <c:f>'Marché circuits'!$A$9:$A$19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circuits'!$D$5:$D$19</c15:sqref>
                  </c15:fullRef>
                </c:ext>
              </c:extLst>
              <c:f>'Marché circuits'!$D$9:$D$19</c:f>
              <c:numCache>
                <c:formatCode>0</c:formatCode>
                <c:ptCount val="11"/>
                <c:pt idx="0">
                  <c:v>493</c:v>
                </c:pt>
                <c:pt idx="1">
                  <c:v>577</c:v>
                </c:pt>
                <c:pt idx="2">
                  <c:v>643</c:v>
                </c:pt>
                <c:pt idx="3">
                  <c:v>773</c:v>
                </c:pt>
                <c:pt idx="4">
                  <c:v>872</c:v>
                </c:pt>
                <c:pt idx="5">
                  <c:v>1006</c:v>
                </c:pt>
                <c:pt idx="6">
                  <c:v>1131</c:v>
                </c:pt>
                <c:pt idx="7">
                  <c:v>1228</c:v>
                </c:pt>
                <c:pt idx="8">
                  <c:v>1371</c:v>
                </c:pt>
                <c:pt idx="9">
                  <c:v>1480</c:v>
                </c:pt>
                <c:pt idx="10">
                  <c:v>1538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61F9-1D41-B6A8-32DD5FBAD1F4}"/>
            </c:ext>
          </c:extLst>
        </c:ser>
        <c:ser>
          <c:idx val="3"/>
          <c:order val="3"/>
          <c:tx>
            <c:strRef>
              <c:f>'Marché circuits'!$E$4</c:f>
              <c:strCache>
                <c:ptCount val="1"/>
                <c:pt idx="0">
                  <c:v>Artisans commerçants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circuits'!$A$5:$A$19</c15:sqref>
                  </c15:fullRef>
                </c:ext>
              </c:extLst>
              <c:f>'Marché circuits'!$A$9:$A$19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circuits'!$E$5:$E$19</c15:sqref>
                  </c15:fullRef>
                </c:ext>
              </c:extLst>
              <c:f>'Marché circuits'!$E$9:$E$19</c:f>
              <c:numCache>
                <c:formatCode>0</c:formatCode>
                <c:ptCount val="11"/>
                <c:pt idx="0">
                  <c:v>287</c:v>
                </c:pt>
                <c:pt idx="1">
                  <c:v>328</c:v>
                </c:pt>
                <c:pt idx="2">
                  <c:v>364</c:v>
                </c:pt>
                <c:pt idx="3">
                  <c:v>413</c:v>
                </c:pt>
                <c:pt idx="4">
                  <c:v>491</c:v>
                </c:pt>
                <c:pt idx="5">
                  <c:v>567</c:v>
                </c:pt>
                <c:pt idx="6">
                  <c:v>652</c:v>
                </c:pt>
                <c:pt idx="7">
                  <c:v>778</c:v>
                </c:pt>
                <c:pt idx="8">
                  <c:v>907</c:v>
                </c:pt>
                <c:pt idx="9">
                  <c:v>959</c:v>
                </c:pt>
                <c:pt idx="10">
                  <c:v>934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61F9-1D41-B6A8-32DD5FBAD1F4}"/>
            </c:ext>
          </c:extLst>
        </c:ser>
        <c:ser>
          <c:idx val="4"/>
          <c:order val="4"/>
          <c:tx>
            <c:strRef>
              <c:f>'Marché circuits'!$F$4</c:f>
              <c:strCache>
                <c:ptCount val="1"/>
                <c:pt idx="0">
                  <c:v>Restauration collective (achats hors taxe)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circuits'!$A$5:$A$19</c15:sqref>
                  </c15:fullRef>
                </c:ext>
              </c:extLst>
              <c:f>'Marché circuits'!$A$9:$A$19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circuits'!$F$5:$F$19</c15:sqref>
                  </c15:fullRef>
                </c:ext>
              </c:extLst>
              <c:f>'Marché circuits'!$F$9:$F$19</c:f>
              <c:numCache>
                <c:formatCode>0</c:formatCode>
                <c:ptCount val="11"/>
                <c:pt idx="0">
                  <c:v>169</c:v>
                </c:pt>
                <c:pt idx="1">
                  <c:v>172</c:v>
                </c:pt>
                <c:pt idx="2">
                  <c:v>206</c:v>
                </c:pt>
                <c:pt idx="3">
                  <c:v>219</c:v>
                </c:pt>
                <c:pt idx="4">
                  <c:v>229</c:v>
                </c:pt>
                <c:pt idx="5">
                  <c:v>249.7</c:v>
                </c:pt>
                <c:pt idx="6">
                  <c:v>320.3</c:v>
                </c:pt>
                <c:pt idx="7">
                  <c:v>388.6</c:v>
                </c:pt>
                <c:pt idx="8">
                  <c:v>290</c:v>
                </c:pt>
                <c:pt idx="9">
                  <c:v>377</c:v>
                </c:pt>
                <c:pt idx="10">
                  <c:v>445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61F9-1D41-B6A8-32DD5FBAD1F4}"/>
            </c:ext>
          </c:extLst>
        </c:ser>
        <c:ser>
          <c:idx val="5"/>
          <c:order val="5"/>
          <c:tx>
            <c:strRef>
              <c:f>'Marché circuits'!$G$4</c:f>
              <c:strCache>
                <c:ptCount val="1"/>
                <c:pt idx="0">
                  <c:v>Restauration commerciale (achats hors taxe)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circuits'!$A$5:$A$19</c15:sqref>
                  </c15:fullRef>
                </c:ext>
              </c:extLst>
              <c:f>'Marché circuits'!$A$9:$A$19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circuits'!$G$5:$G$19</c15:sqref>
                  </c15:fullRef>
                </c:ext>
              </c:extLst>
              <c:f>'Marché circuits'!$G$9:$G$19</c:f>
              <c:numCache>
                <c:formatCode>0</c:formatCode>
                <c:ptCount val="11"/>
                <c:pt idx="2">
                  <c:v>152</c:v>
                </c:pt>
                <c:pt idx="3">
                  <c:v>166</c:v>
                </c:pt>
                <c:pt idx="4">
                  <c:v>182</c:v>
                </c:pt>
                <c:pt idx="5">
                  <c:v>206.7</c:v>
                </c:pt>
                <c:pt idx="6">
                  <c:v>229.5</c:v>
                </c:pt>
                <c:pt idx="7">
                  <c:v>251.3</c:v>
                </c:pt>
                <c:pt idx="8">
                  <c:v>215</c:v>
                </c:pt>
                <c:pt idx="9">
                  <c:v>232</c:v>
                </c:pt>
                <c:pt idx="10">
                  <c:v>276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61F9-1D41-B6A8-32DD5FBAD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3123567"/>
        <c:axId val="657349999"/>
        <c:extLst>
          <c:ext xmlns:c15="http://schemas.microsoft.com/office/drawing/2012/chart" uri="{02D57815-91ED-43cb-92C2-25804820EDAC}">
            <c15:filteredBar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'Marché circuits'!$H$4</c15:sqref>
                        </c15:formulaRef>
                      </c:ext>
                    </c:extLst>
                    <c:strCache>
                      <c:ptCount val="1"/>
                      <c:pt idx="0">
                        <c:v>Total du marché au stade de détail (hors RHD)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'Marché circuits'!$A$5:$A$19</c15:sqref>
                        </c15:fullRef>
                        <c15:formulaRef>
                          <c15:sqref>'Marché circuits'!$A$9:$A$19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  <c:pt idx="10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'Marché circuits'!$H$5:$H$19</c15:sqref>
                        </c15:fullRef>
                        <c15:formulaRef>
                          <c15:sqref>'Marché circuits'!$H$9:$H$19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4302</c:v>
                      </c:pt>
                      <c:pt idx="1">
                        <c:v>4703.9558362120169</c:v>
                      </c:pt>
                      <c:pt idx="2">
                        <c:v>5212</c:v>
                      </c:pt>
                      <c:pt idx="3">
                        <c:v>5969</c:v>
                      </c:pt>
                      <c:pt idx="4">
                        <c:v>7285</c:v>
                      </c:pt>
                      <c:pt idx="5">
                        <c:v>8612</c:v>
                      </c:pt>
                      <c:pt idx="6">
                        <c:v>10012.5</c:v>
                      </c:pt>
                      <c:pt idx="7">
                        <c:v>11400</c:v>
                      </c:pt>
                      <c:pt idx="8">
                        <c:v>12831</c:v>
                      </c:pt>
                      <c:pt idx="9">
                        <c:v>12659</c:v>
                      </c:pt>
                      <c:pt idx="10">
                        <c:v>12076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367-497F-8B3A-2E0E7939530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'Marché circuits'!$I$4</c15:sqref>
                        </c15:formulaRef>
                      </c:ext>
                    </c:extLst>
                    <c:strCache>
                      <c:ptCount val="1"/>
                      <c:pt idx="0">
                        <c:v>Total Restauration HD (HT)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'Marché circuits'!$A$5:$A$19</c15:sqref>
                        </c15:fullRef>
                        <c15:formulaRef>
                          <c15:sqref>'Marché circuits'!$A$9:$A$19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  <c:pt idx="10">
                        <c:v>2022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'Marché circuits'!$I$5:$I$19</c15:sqref>
                        </c15:fullRef>
                        <c15:formulaRef>
                          <c15:sqref>'Marché circuits'!$I$9:$I$19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 formatCode="0">
                        <c:v>169</c:v>
                      </c:pt>
                      <c:pt idx="1" formatCode="0">
                        <c:v>172</c:v>
                      </c:pt>
                      <c:pt idx="2" formatCode="0">
                        <c:v>358</c:v>
                      </c:pt>
                      <c:pt idx="3" formatCode="0">
                        <c:v>385</c:v>
                      </c:pt>
                      <c:pt idx="4" formatCode="0">
                        <c:v>411</c:v>
                      </c:pt>
                      <c:pt idx="5" formatCode="0">
                        <c:v>456.4</c:v>
                      </c:pt>
                      <c:pt idx="6" formatCode="0">
                        <c:v>549.79999999999995</c:v>
                      </c:pt>
                      <c:pt idx="7" formatCode="0">
                        <c:v>639.90000000000009</c:v>
                      </c:pt>
                      <c:pt idx="8" formatCode="0">
                        <c:v>505</c:v>
                      </c:pt>
                      <c:pt idx="9" formatCode="0">
                        <c:v>609</c:v>
                      </c:pt>
                      <c:pt idx="10" formatCode="0">
                        <c:v>721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6367-497F-8B3A-2E0E7939530C}"/>
                  </c:ext>
                </c:extLst>
              </c15:ser>
            </c15:filteredBarSeries>
          </c:ext>
        </c:extLst>
      </c:barChart>
      <c:catAx>
        <c:axId val="713123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7349999"/>
        <c:crosses val="autoZero"/>
        <c:auto val="1"/>
        <c:lblAlgn val="ctr"/>
        <c:lblOffset val="100"/>
        <c:noMultiLvlLbl val="0"/>
      </c:catAx>
      <c:valAx>
        <c:axId val="657349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3123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'Internat. 3-5 Marché et part'!$B$1</c:f>
              <c:strCache>
                <c:ptCount val="1"/>
                <c:pt idx="0">
                  <c:v>Valeur des achats de produits bio en milliards €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62-4DB6-BF79-37945B0664CB}"/>
              </c:ext>
            </c:extLst>
          </c:dPt>
          <c:cat>
            <c:strRef>
              <c:f>'Internat. 3-5 Marché et part'!$A$2:$A$27</c:f>
              <c:strCache>
                <c:ptCount val="26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Suède</c:v>
                </c:pt>
                <c:pt idx="4">
                  <c:v>Espagne</c:v>
                </c:pt>
                <c:pt idx="5">
                  <c:v>Autriche</c:v>
                </c:pt>
                <c:pt idx="6">
                  <c:v>Danemark</c:v>
                </c:pt>
                <c:pt idx="7">
                  <c:v>Pays-Bas</c:v>
                </c:pt>
                <c:pt idx="8">
                  <c:v>Belgique</c:v>
                </c:pt>
                <c:pt idx="9">
                  <c:v>Finlande</c:v>
                </c:pt>
                <c:pt idx="10">
                  <c:v>Bulgarie</c:v>
                </c:pt>
                <c:pt idx="11">
                  <c:v>Pologne</c:v>
                </c:pt>
                <c:pt idx="12">
                  <c:v>Irlande</c:v>
                </c:pt>
                <c:pt idx="13">
                  <c:v>Rép. Tchèque</c:v>
                </c:pt>
                <c:pt idx="14">
                  <c:v>Luxembourg</c:v>
                </c:pt>
                <c:pt idx="15">
                  <c:v>Roumanie</c:v>
                </c:pt>
                <c:pt idx="16">
                  <c:v>Lituanie</c:v>
                </c:pt>
                <c:pt idx="17">
                  <c:v>Lettonie</c:v>
                </c:pt>
                <c:pt idx="18">
                  <c:v>Croatie</c:v>
                </c:pt>
                <c:pt idx="19">
                  <c:v>Grèce</c:v>
                </c:pt>
                <c:pt idx="20">
                  <c:v>Estonie</c:v>
                </c:pt>
                <c:pt idx="21">
                  <c:v>Portugal</c:v>
                </c:pt>
                <c:pt idx="22">
                  <c:v>Slovénie</c:v>
                </c:pt>
                <c:pt idx="23">
                  <c:v>Hongrie</c:v>
                </c:pt>
                <c:pt idx="24">
                  <c:v>Chypre</c:v>
                </c:pt>
                <c:pt idx="25">
                  <c:v>Slovaquie</c:v>
                </c:pt>
              </c:strCache>
            </c:strRef>
          </c:cat>
          <c:val>
            <c:numRef>
              <c:f>'Internat. 3-5 Marché et part'!$B$2:$B$27</c:f>
              <c:numCache>
                <c:formatCode>General</c:formatCode>
                <c:ptCount val="26"/>
                <c:pt idx="0">
                  <c:v>15.3</c:v>
                </c:pt>
                <c:pt idx="1">
                  <c:v>12.791</c:v>
                </c:pt>
                <c:pt idx="2">
                  <c:v>5.0170000000000003</c:v>
                </c:pt>
                <c:pt idx="3">
                  <c:v>3.02</c:v>
                </c:pt>
                <c:pt idx="4">
                  <c:v>2.8559999999999999</c:v>
                </c:pt>
                <c:pt idx="5">
                  <c:v>2.5249999999999999</c:v>
                </c:pt>
                <c:pt idx="6">
                  <c:v>2.524</c:v>
                </c:pt>
                <c:pt idx="7">
                  <c:v>1.6080000000000001</c:v>
                </c:pt>
                <c:pt idx="8">
                  <c:v>0.97799999999999998</c:v>
                </c:pt>
                <c:pt idx="9">
                  <c:v>0.375</c:v>
                </c:pt>
                <c:pt idx="10">
                  <c:v>0.33</c:v>
                </c:pt>
                <c:pt idx="11">
                  <c:v>0.314</c:v>
                </c:pt>
                <c:pt idx="12">
                  <c:v>0.23499999999999999</c:v>
                </c:pt>
                <c:pt idx="13">
                  <c:v>0.22800000000000001</c:v>
                </c:pt>
                <c:pt idx="14">
                  <c:v>0.16</c:v>
                </c:pt>
                <c:pt idx="15">
                  <c:v>0.13700000000000001</c:v>
                </c:pt>
                <c:pt idx="16">
                  <c:v>0.12</c:v>
                </c:pt>
                <c:pt idx="17">
                  <c:v>0.105</c:v>
                </c:pt>
                <c:pt idx="18">
                  <c:v>9.9000000000000005E-2</c:v>
                </c:pt>
                <c:pt idx="19">
                  <c:v>9.5000000000000001E-2</c:v>
                </c:pt>
                <c:pt idx="20">
                  <c:v>9.2999999999999999E-2</c:v>
                </c:pt>
                <c:pt idx="21">
                  <c:v>6.0999999999999999E-2</c:v>
                </c:pt>
                <c:pt idx="22">
                  <c:v>4.9000000000000002E-2</c:v>
                </c:pt>
                <c:pt idx="23">
                  <c:v>0.03</c:v>
                </c:pt>
                <c:pt idx="24">
                  <c:v>0.01</c:v>
                </c:pt>
                <c:pt idx="25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2-4DB6-BF79-37945B066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5754392"/>
        <c:axId val="2015761592"/>
      </c:barChart>
      <c:catAx>
        <c:axId val="2015754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15761592"/>
        <c:crosses val="autoZero"/>
        <c:auto val="1"/>
        <c:lblAlgn val="ctr"/>
        <c:lblOffset val="100"/>
        <c:noMultiLvlLbl val="0"/>
      </c:catAx>
      <c:valAx>
        <c:axId val="2015761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15754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'Internat. 3-5 Marché et part'!$B$32</c:f>
              <c:strCache>
                <c:ptCount val="1"/>
                <c:pt idx="0">
                  <c:v>Part des produits bio dans la totalité des achats alimentaires en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44-4ADC-A101-D2B84357D8A5}"/>
              </c:ext>
            </c:extLst>
          </c:dPt>
          <c:cat>
            <c:strRef>
              <c:f>'Internat. 3-5 Marché et part'!$A$33:$A$58</c:f>
              <c:strCache>
                <c:ptCount val="26"/>
                <c:pt idx="0">
                  <c:v>Danemark</c:v>
                </c:pt>
                <c:pt idx="1">
                  <c:v>Autriche</c:v>
                </c:pt>
                <c:pt idx="2">
                  <c:v>Luxembourg</c:v>
                </c:pt>
                <c:pt idx="3">
                  <c:v>Suède</c:v>
                </c:pt>
                <c:pt idx="4">
                  <c:v>Allemagne</c:v>
                </c:pt>
                <c:pt idx="5">
                  <c:v>France</c:v>
                </c:pt>
                <c:pt idx="6">
                  <c:v>Estonie</c:v>
                </c:pt>
                <c:pt idx="7">
                  <c:v>Pays-Bas</c:v>
                </c:pt>
                <c:pt idx="8">
                  <c:v>Belgique</c:v>
                </c:pt>
                <c:pt idx="9">
                  <c:v>Italie</c:v>
                </c:pt>
                <c:pt idx="10">
                  <c:v>Espagne</c:v>
                </c:pt>
                <c:pt idx="11">
                  <c:v>Croatie</c:v>
                </c:pt>
                <c:pt idx="12">
                  <c:v>Finlande</c:v>
                </c:pt>
                <c:pt idx="13">
                  <c:v>Slovénie</c:v>
                </c:pt>
                <c:pt idx="14">
                  <c:v>Rép. Tchèque</c:v>
                </c:pt>
                <c:pt idx="15">
                  <c:v>Bulgarie</c:v>
                </c:pt>
                <c:pt idx="16">
                  <c:v>Lettonie</c:v>
                </c:pt>
                <c:pt idx="17">
                  <c:v>Roumanie</c:v>
                </c:pt>
                <c:pt idx="18">
                  <c:v>Irlande</c:v>
                </c:pt>
                <c:pt idx="19">
                  <c:v>Lituanie</c:v>
                </c:pt>
                <c:pt idx="20">
                  <c:v>Pologne</c:v>
                </c:pt>
                <c:pt idx="21">
                  <c:v>Grèce</c:v>
                </c:pt>
                <c:pt idx="22">
                  <c:v>Hongrie</c:v>
                </c:pt>
                <c:pt idx="23">
                  <c:v>Portugal</c:v>
                </c:pt>
                <c:pt idx="24">
                  <c:v>Slovaquie</c:v>
                </c:pt>
                <c:pt idx="25">
                  <c:v>Chypre</c:v>
                </c:pt>
              </c:strCache>
            </c:strRef>
          </c:cat>
          <c:val>
            <c:numRef>
              <c:f>'Internat. 3-5 Marché et part'!$B$33:$B$58</c:f>
              <c:numCache>
                <c:formatCode>0.00%</c:formatCode>
                <c:ptCount val="26"/>
                <c:pt idx="0">
                  <c:v>0.13</c:v>
                </c:pt>
                <c:pt idx="1">
                  <c:v>0.115</c:v>
                </c:pt>
                <c:pt idx="2">
                  <c:v>0.11</c:v>
                </c:pt>
                <c:pt idx="3">
                  <c:v>8.2000000000000003E-2</c:v>
                </c:pt>
                <c:pt idx="4">
                  <c:v>6.3E-2</c:v>
                </c:pt>
                <c:pt idx="5">
                  <c:v>0.06</c:v>
                </c:pt>
                <c:pt idx="6">
                  <c:v>0.05</c:v>
                </c:pt>
                <c:pt idx="7">
                  <c:v>4.7E-2</c:v>
                </c:pt>
                <c:pt idx="8">
                  <c:v>3.7999999999999999E-2</c:v>
                </c:pt>
                <c:pt idx="9">
                  <c:v>3.4000000000000002E-2</c:v>
                </c:pt>
                <c:pt idx="10">
                  <c:v>2.5000000000000001E-2</c:v>
                </c:pt>
                <c:pt idx="11">
                  <c:v>2.1999999999999999E-2</c:v>
                </c:pt>
                <c:pt idx="12">
                  <c:v>2.1999999999999999E-2</c:v>
                </c:pt>
                <c:pt idx="13">
                  <c:v>1.7999999999999999E-2</c:v>
                </c:pt>
                <c:pt idx="14">
                  <c:v>1.4999999999999999E-2</c:v>
                </c:pt>
                <c:pt idx="15">
                  <c:v>1.4999999999999999E-2</c:v>
                </c:pt>
                <c:pt idx="16">
                  <c:v>1.4999999999999999E-2</c:v>
                </c:pt>
                <c:pt idx="17">
                  <c:v>1.2E-2</c:v>
                </c:pt>
                <c:pt idx="18">
                  <c:v>0.01</c:v>
                </c:pt>
                <c:pt idx="19">
                  <c:v>8.0000000000000002E-3</c:v>
                </c:pt>
                <c:pt idx="20">
                  <c:v>5.0000000000000001E-3</c:v>
                </c:pt>
                <c:pt idx="21">
                  <c:v>4.0000000000000001E-3</c:v>
                </c:pt>
                <c:pt idx="22">
                  <c:v>3.0000000000000001E-3</c:v>
                </c:pt>
                <c:pt idx="23">
                  <c:v>2E-3</c:v>
                </c:pt>
                <c:pt idx="24">
                  <c:v>2E-3</c:v>
                </c:pt>
                <c:pt idx="25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4-4ADC-A101-D2B84357D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4693736"/>
        <c:axId val="2124697336"/>
      </c:barChart>
      <c:catAx>
        <c:axId val="2124693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4697336"/>
        <c:crosses val="autoZero"/>
        <c:auto val="1"/>
        <c:lblAlgn val="ctr"/>
        <c:lblOffset val="100"/>
        <c:noMultiLvlLbl val="0"/>
      </c:catAx>
      <c:valAx>
        <c:axId val="2124697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4693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'Internat. 3-6 Marchés évol'!$C$4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'Internat. 3-6 Marchés évol'!$B$5:$B$14</c:f>
              <c:strCache>
                <c:ptCount val="10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Espagne</c:v>
                </c:pt>
                <c:pt idx="4">
                  <c:v>Suède</c:v>
                </c:pt>
                <c:pt idx="5">
                  <c:v>Danemark</c:v>
                </c:pt>
                <c:pt idx="6">
                  <c:v>Autriche</c:v>
                </c:pt>
                <c:pt idx="7">
                  <c:v>Pays-Bas</c:v>
                </c:pt>
                <c:pt idx="8">
                  <c:v>Belgique</c:v>
                </c:pt>
                <c:pt idx="9">
                  <c:v>Finlande</c:v>
                </c:pt>
              </c:strCache>
            </c:strRef>
          </c:cat>
          <c:val>
            <c:numRef>
              <c:f>'Internat. 3-6 Marchés évol'!$C$5:$C$14</c:f>
              <c:numCache>
                <c:formatCode>#\ ##0.000</c:formatCode>
                <c:ptCount val="10"/>
                <c:pt idx="0" formatCode="0.000">
                  <c:v>6.02</c:v>
                </c:pt>
                <c:pt idx="1">
                  <c:v>3.7370000000000001</c:v>
                </c:pt>
                <c:pt idx="2" formatCode="0.000">
                  <c:v>1.8</c:v>
                </c:pt>
                <c:pt idx="3" formatCode="0.000">
                  <c:v>0.90600000000000003</c:v>
                </c:pt>
                <c:pt idx="4" formatCode="0.000">
                  <c:v>0.9</c:v>
                </c:pt>
                <c:pt idx="5" formatCode="0.000">
                  <c:v>0.86099999999999999</c:v>
                </c:pt>
                <c:pt idx="6" formatCode="0.000">
                  <c:v>1.048</c:v>
                </c:pt>
                <c:pt idx="7" formatCode="0.000">
                  <c:v>0.75209999999999999</c:v>
                </c:pt>
                <c:pt idx="8" formatCode="0.000">
                  <c:v>0.33700000000000002</c:v>
                </c:pt>
                <c:pt idx="9" formatCode="0.000">
                  <c:v>8.2000000000000003E-2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E-4F58-9B2B-6D3B91A7D106}"/>
            </c:ext>
          </c:extLst>
        </c:ser>
        <c:ser>
          <c:idx val="5"/>
          <c:order val="5"/>
          <c:tx>
            <c:strRef>
              <c:f>'Internat. 3-6 Marchés évol'!$H$4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'Internat. 3-6 Marchés évol'!$B$5:$B$14</c:f>
              <c:strCache>
                <c:ptCount val="10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Espagne</c:v>
                </c:pt>
                <c:pt idx="4">
                  <c:v>Suède</c:v>
                </c:pt>
                <c:pt idx="5">
                  <c:v>Danemark</c:v>
                </c:pt>
                <c:pt idx="6">
                  <c:v>Autriche</c:v>
                </c:pt>
                <c:pt idx="7">
                  <c:v>Pays-Bas</c:v>
                </c:pt>
                <c:pt idx="8">
                  <c:v>Belgique</c:v>
                </c:pt>
                <c:pt idx="9">
                  <c:v>Finlande</c:v>
                </c:pt>
              </c:strCache>
            </c:strRef>
          </c:cat>
          <c:val>
            <c:numRef>
              <c:f>'Internat. 3-6 Marchés évol'!$H$5:$H$14</c:f>
              <c:numCache>
                <c:formatCode>0.0000</c:formatCode>
                <c:ptCount val="10"/>
                <c:pt idx="0" formatCode="0.000">
                  <c:v>8.98</c:v>
                </c:pt>
                <c:pt idx="1">
                  <c:v>6.351</c:v>
                </c:pt>
                <c:pt idx="2" formatCode="0.000">
                  <c:v>2.66</c:v>
                </c:pt>
                <c:pt idx="3" formatCode="0.000">
                  <c:v>1.498</c:v>
                </c:pt>
                <c:pt idx="4" formatCode="0.000">
                  <c:v>2.34</c:v>
                </c:pt>
                <c:pt idx="5" formatCode="0.000">
                  <c:v>1.3420000000000001</c:v>
                </c:pt>
                <c:pt idx="6" formatCode="0.000">
                  <c:v>1.4493</c:v>
                </c:pt>
                <c:pt idx="7" formatCode="0.000">
                  <c:v>1.2717000000000001</c:v>
                </c:pt>
                <c:pt idx="8" formatCode="0.000">
                  <c:v>0.53633699999999995</c:v>
                </c:pt>
                <c:pt idx="9" formatCode="0.000">
                  <c:v>0.24007499999999998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0E-4F58-9B2B-6D3B91A7D106}"/>
            </c:ext>
          </c:extLst>
        </c:ser>
        <c:ser>
          <c:idx val="10"/>
          <c:order val="10"/>
          <c:tx>
            <c:strRef>
              <c:f>'Internat. 3-6 Marchés évol'!$M$4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'Internat. 3-6 Marchés évol'!$B$5:$B$14</c:f>
              <c:strCache>
                <c:ptCount val="10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Espagne</c:v>
                </c:pt>
                <c:pt idx="4">
                  <c:v>Suède</c:v>
                </c:pt>
                <c:pt idx="5">
                  <c:v>Danemark</c:v>
                </c:pt>
                <c:pt idx="6">
                  <c:v>Autriche</c:v>
                </c:pt>
                <c:pt idx="7">
                  <c:v>Pays-Bas</c:v>
                </c:pt>
                <c:pt idx="8">
                  <c:v>Belgique</c:v>
                </c:pt>
                <c:pt idx="9">
                  <c:v>Finlande</c:v>
                </c:pt>
              </c:strCache>
            </c:strRef>
          </c:cat>
          <c:val>
            <c:numRef>
              <c:f>'Internat. 3-6 Marchés évol'!$M$5:$M$14</c:f>
              <c:numCache>
                <c:formatCode>0.000</c:formatCode>
                <c:ptCount val="10"/>
                <c:pt idx="0">
                  <c:v>14.99</c:v>
                </c:pt>
                <c:pt idx="1">
                  <c:v>13.333</c:v>
                </c:pt>
                <c:pt idx="2">
                  <c:v>4.3579999999999997</c:v>
                </c:pt>
                <c:pt idx="3">
                  <c:v>2.528</c:v>
                </c:pt>
                <c:pt idx="4">
                  <c:v>2.76</c:v>
                </c:pt>
                <c:pt idx="5">
                  <c:v>2.5110000000000001</c:v>
                </c:pt>
                <c:pt idx="6">
                  <c:v>2.3740000000000001</c:v>
                </c:pt>
                <c:pt idx="8">
                  <c:v>0.93489999999999995</c:v>
                </c:pt>
                <c:pt idx="9">
                  <c:v>0.40899999999999997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E-4F58-9B2B-6D3B91A7D106}"/>
            </c:ext>
          </c:extLst>
        </c:ser>
        <c:ser>
          <c:idx val="11"/>
          <c:order val="11"/>
          <c:tx>
            <c:strRef>
              <c:f>'Internat. 3-6 Marchés évol'!$N$4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'Internat. 3-6 Marchés évol'!$B$5:$B$14</c:f>
              <c:strCache>
                <c:ptCount val="10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Espagne</c:v>
                </c:pt>
                <c:pt idx="4">
                  <c:v>Suède</c:v>
                </c:pt>
                <c:pt idx="5">
                  <c:v>Danemark</c:v>
                </c:pt>
                <c:pt idx="6">
                  <c:v>Autriche</c:v>
                </c:pt>
                <c:pt idx="7">
                  <c:v>Pays-Bas</c:v>
                </c:pt>
                <c:pt idx="8">
                  <c:v>Belgique</c:v>
                </c:pt>
                <c:pt idx="9">
                  <c:v>Finlande</c:v>
                </c:pt>
              </c:strCache>
            </c:strRef>
          </c:cat>
          <c:val>
            <c:numRef>
              <c:f>'Internat. 3-6 Marchés évol'!$N$5:$N$14</c:f>
              <c:numCache>
                <c:formatCode>0.000</c:formatCode>
                <c:ptCount val="10"/>
                <c:pt idx="0">
                  <c:v>15.87</c:v>
                </c:pt>
                <c:pt idx="1">
                  <c:v>13.268000000000001</c:v>
                </c:pt>
                <c:pt idx="2">
                  <c:v>4.5730000000000004</c:v>
                </c:pt>
                <c:pt idx="3">
                  <c:v>2.7519999999999998</c:v>
                </c:pt>
                <c:pt idx="4">
                  <c:v>2.69</c:v>
                </c:pt>
                <c:pt idx="5">
                  <c:v>2.524</c:v>
                </c:pt>
                <c:pt idx="6">
                  <c:v>2.5249999999999999</c:v>
                </c:pt>
                <c:pt idx="8">
                  <c:v>0.97819999999999996</c:v>
                </c:pt>
                <c:pt idx="9">
                  <c:v>0.40699999999999997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0E-4F58-9B2B-6D3B91A7D106}"/>
            </c:ext>
          </c:extLst>
        </c:ser>
        <c:ser>
          <c:idx val="12"/>
          <c:order val="12"/>
          <c:tx>
            <c:strRef>
              <c:f>'Internat. 3-6 Marchés évol'!$O$4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'Internat. 3-6 Marchés évol'!$B$5:$B$14</c:f>
              <c:strCache>
                <c:ptCount val="10"/>
                <c:pt idx="0">
                  <c:v>Allemagne</c:v>
                </c:pt>
                <c:pt idx="1">
                  <c:v>France</c:v>
                </c:pt>
                <c:pt idx="2">
                  <c:v>Italie</c:v>
                </c:pt>
                <c:pt idx="3">
                  <c:v>Espagne</c:v>
                </c:pt>
                <c:pt idx="4">
                  <c:v>Suède</c:v>
                </c:pt>
                <c:pt idx="5">
                  <c:v>Danemark</c:v>
                </c:pt>
                <c:pt idx="6">
                  <c:v>Autriche</c:v>
                </c:pt>
                <c:pt idx="7">
                  <c:v>Pays-Bas</c:v>
                </c:pt>
                <c:pt idx="8">
                  <c:v>Belgique</c:v>
                </c:pt>
                <c:pt idx="9">
                  <c:v>Finlande</c:v>
                </c:pt>
              </c:strCache>
            </c:strRef>
          </c:cat>
          <c:val>
            <c:numRef>
              <c:f>'Internat. 3-6 Marchés évol'!$O$5:$O$14</c:f>
              <c:numCache>
                <c:formatCode>0.000</c:formatCode>
                <c:ptCount val="10"/>
                <c:pt idx="0">
                  <c:v>15.3</c:v>
                </c:pt>
                <c:pt idx="2">
                  <c:v>5.0170000000000003</c:v>
                </c:pt>
                <c:pt idx="3">
                  <c:v>2.8559999999999999</c:v>
                </c:pt>
                <c:pt idx="4">
                  <c:v>3.02</c:v>
                </c:pt>
                <c:pt idx="9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4-4319-97AE-E9E1DFB09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35016744"/>
        <c:axId val="93501543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'Internat. 3-6 Marchés évol'!$D$4</c15:sqref>
                        </c15:formulaRef>
                      </c:ext>
                    </c:extLst>
                    <c:strCache>
                      <c:ptCount val="1"/>
                      <c:pt idx="0">
                        <c:v>2011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'Internat. 3-6 Marchés évol'!$B$5:$B$14</c15:sqref>
                        </c15:formulaRef>
                      </c:ext>
                    </c:extLst>
                    <c:strCache>
                      <c:ptCount val="10"/>
                      <c:pt idx="0">
                        <c:v>Allemagne</c:v>
                      </c:pt>
                      <c:pt idx="1">
                        <c:v>France</c:v>
                      </c:pt>
                      <c:pt idx="2">
                        <c:v>Italie</c:v>
                      </c:pt>
                      <c:pt idx="3">
                        <c:v>Espagne</c:v>
                      </c:pt>
                      <c:pt idx="4">
                        <c:v>Suède</c:v>
                      </c:pt>
                      <c:pt idx="5">
                        <c:v>Danemark</c:v>
                      </c:pt>
                      <c:pt idx="6">
                        <c:v>Autriche</c:v>
                      </c:pt>
                      <c:pt idx="7">
                        <c:v>Pays-Bas</c:v>
                      </c:pt>
                      <c:pt idx="8">
                        <c:v>Belgique</c:v>
                      </c:pt>
                      <c:pt idx="9">
                        <c:v>Finlande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'Internat. 3-6 Marchés évol'!$D$5:$D$14</c15:sqref>
                        </c15:formulaRef>
                      </c:ext>
                    </c:extLst>
                    <c:numCache>
                      <c:formatCode>#\ ##0.000</c:formatCode>
                      <c:ptCount val="10"/>
                      <c:pt idx="0" formatCode="0.000">
                        <c:v>6.64</c:v>
                      </c:pt>
                      <c:pt idx="1">
                        <c:v>4.1589999999999998</c:v>
                      </c:pt>
                      <c:pt idx="2" formatCode="0.000">
                        <c:v>2</c:v>
                      </c:pt>
                      <c:pt idx="3" formatCode="0.000">
                        <c:v>0.96499999999999997</c:v>
                      </c:pt>
                      <c:pt idx="4" formatCode="0.000">
                        <c:v>1</c:v>
                      </c:pt>
                      <c:pt idx="5" formatCode="0.000">
                        <c:v>0.97499999999999998</c:v>
                      </c:pt>
                      <c:pt idx="6" formatCode="0.000">
                        <c:v>1.1286</c:v>
                      </c:pt>
                      <c:pt idx="7" formatCode="0.000">
                        <c:v>0.81730000000000003</c:v>
                      </c:pt>
                      <c:pt idx="8" formatCode="0.000">
                        <c:v>0.35685699999999998</c:v>
                      </c:pt>
                      <c:pt idx="9" formatCode="0.000">
                        <c:v>0.16300000000000001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9B0E-4F58-9B2B-6D3B91A7D10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évol'!$E$4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évol'!$B$5:$B$14</c15:sqref>
                        </c15:formulaRef>
                      </c:ext>
                    </c:extLst>
                    <c:strCache>
                      <c:ptCount val="10"/>
                      <c:pt idx="0">
                        <c:v>Allemagne</c:v>
                      </c:pt>
                      <c:pt idx="1">
                        <c:v>France</c:v>
                      </c:pt>
                      <c:pt idx="2">
                        <c:v>Italie</c:v>
                      </c:pt>
                      <c:pt idx="3">
                        <c:v>Espagne</c:v>
                      </c:pt>
                      <c:pt idx="4">
                        <c:v>Suède</c:v>
                      </c:pt>
                      <c:pt idx="5">
                        <c:v>Danemark</c:v>
                      </c:pt>
                      <c:pt idx="6">
                        <c:v>Autriche</c:v>
                      </c:pt>
                      <c:pt idx="7">
                        <c:v>Pays-Bas</c:v>
                      </c:pt>
                      <c:pt idx="8">
                        <c:v>Belgique</c:v>
                      </c:pt>
                      <c:pt idx="9">
                        <c:v>Finlande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évol'!$E$5:$E$14</c15:sqref>
                        </c15:formulaRef>
                      </c:ext>
                    </c:extLst>
                    <c:numCache>
                      <c:formatCode>#\ ##0.000</c:formatCode>
                      <c:ptCount val="10"/>
                      <c:pt idx="0" formatCode="0.000">
                        <c:v>7.04</c:v>
                      </c:pt>
                      <c:pt idx="1">
                        <c:v>4.47</c:v>
                      </c:pt>
                      <c:pt idx="2" formatCode="0.000">
                        <c:v>2.1749999999999998</c:v>
                      </c:pt>
                      <c:pt idx="3" formatCode="0.000">
                        <c:v>0.998</c:v>
                      </c:pt>
                      <c:pt idx="4" formatCode="0.000">
                        <c:v>1.1100000000000001</c:v>
                      </c:pt>
                      <c:pt idx="5" formatCode="0.000">
                        <c:v>0.98</c:v>
                      </c:pt>
                      <c:pt idx="7" formatCode="0.000">
                        <c:v>1.0043</c:v>
                      </c:pt>
                      <c:pt idx="8" formatCode="0.000">
                        <c:v>0.403028</c:v>
                      </c:pt>
                      <c:pt idx="9" formatCode="0.000">
                        <c:v>0.20200000000000001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B0E-4F58-9B2B-6D3B91A7D10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évol'!$F$4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évol'!$B$5:$B$14</c15:sqref>
                        </c15:formulaRef>
                      </c:ext>
                    </c:extLst>
                    <c:strCache>
                      <c:ptCount val="10"/>
                      <c:pt idx="0">
                        <c:v>Allemagne</c:v>
                      </c:pt>
                      <c:pt idx="1">
                        <c:v>France</c:v>
                      </c:pt>
                      <c:pt idx="2">
                        <c:v>Italie</c:v>
                      </c:pt>
                      <c:pt idx="3">
                        <c:v>Espagne</c:v>
                      </c:pt>
                      <c:pt idx="4">
                        <c:v>Suède</c:v>
                      </c:pt>
                      <c:pt idx="5">
                        <c:v>Danemark</c:v>
                      </c:pt>
                      <c:pt idx="6">
                        <c:v>Autriche</c:v>
                      </c:pt>
                      <c:pt idx="7">
                        <c:v>Pays-Bas</c:v>
                      </c:pt>
                      <c:pt idx="8">
                        <c:v>Belgique</c:v>
                      </c:pt>
                      <c:pt idx="9">
                        <c:v>Finlande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évol'!$F$5:$F$14</c15:sqref>
                        </c15:formulaRef>
                      </c:ext>
                    </c:extLst>
                    <c:numCache>
                      <c:formatCode>#\ ##0.000</c:formatCode>
                      <c:ptCount val="10"/>
                      <c:pt idx="0" formatCode="0.000">
                        <c:v>7.42</c:v>
                      </c:pt>
                      <c:pt idx="1">
                        <c:v>4.875</c:v>
                      </c:pt>
                      <c:pt idx="2" formatCode="0.000">
                        <c:v>2.3199999999999998</c:v>
                      </c:pt>
                      <c:pt idx="3" formatCode="0.000">
                        <c:v>1.018</c:v>
                      </c:pt>
                      <c:pt idx="4" formatCode="0.000">
                        <c:v>1.2</c:v>
                      </c:pt>
                      <c:pt idx="5" formatCode="0.000">
                        <c:v>1.044</c:v>
                      </c:pt>
                      <c:pt idx="7" formatCode="0.000">
                        <c:v>1.07</c:v>
                      </c:pt>
                      <c:pt idx="8" formatCode="0.000">
                        <c:v>0.44304100000000002</c:v>
                      </c:pt>
                      <c:pt idx="9" formatCode="0.000">
                        <c:v>0.215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B0E-4F58-9B2B-6D3B91A7D10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évol'!$G$4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évol'!$B$5:$B$14</c15:sqref>
                        </c15:formulaRef>
                      </c:ext>
                    </c:extLst>
                    <c:strCache>
                      <c:ptCount val="10"/>
                      <c:pt idx="0">
                        <c:v>Allemagne</c:v>
                      </c:pt>
                      <c:pt idx="1">
                        <c:v>France</c:v>
                      </c:pt>
                      <c:pt idx="2">
                        <c:v>Italie</c:v>
                      </c:pt>
                      <c:pt idx="3">
                        <c:v>Espagne</c:v>
                      </c:pt>
                      <c:pt idx="4">
                        <c:v>Suède</c:v>
                      </c:pt>
                      <c:pt idx="5">
                        <c:v>Danemark</c:v>
                      </c:pt>
                      <c:pt idx="6">
                        <c:v>Autriche</c:v>
                      </c:pt>
                      <c:pt idx="7">
                        <c:v>Pays-Bas</c:v>
                      </c:pt>
                      <c:pt idx="8">
                        <c:v>Belgique</c:v>
                      </c:pt>
                      <c:pt idx="9">
                        <c:v>Finlande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évol'!$G$5:$G$14</c15:sqref>
                        </c15:formulaRef>
                      </c:ext>
                    </c:extLst>
                    <c:numCache>
                      <c:formatCode>0.0000</c:formatCode>
                      <c:ptCount val="10"/>
                      <c:pt idx="0" formatCode="0.000">
                        <c:v>8.17</c:v>
                      </c:pt>
                      <c:pt idx="1">
                        <c:v>5.57</c:v>
                      </c:pt>
                      <c:pt idx="2" formatCode="0.000">
                        <c:v>2.46</c:v>
                      </c:pt>
                      <c:pt idx="3" formatCode="0.000">
                        <c:v>1.2028000000000001</c:v>
                      </c:pt>
                      <c:pt idx="4" formatCode="0.000">
                        <c:v>1.7</c:v>
                      </c:pt>
                      <c:pt idx="5" formatCode="0.000">
                        <c:v>1.087</c:v>
                      </c:pt>
                      <c:pt idx="6" formatCode="0.000">
                        <c:v>1.3380000000000001</c:v>
                      </c:pt>
                      <c:pt idx="7" formatCode="0.000">
                        <c:v>1.1408</c:v>
                      </c:pt>
                      <c:pt idx="8" formatCode="0.000">
                        <c:v>0.439224</c:v>
                      </c:pt>
                      <c:pt idx="9" formatCode="0.000">
                        <c:v>0.22500000000000001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B0E-4F58-9B2B-6D3B91A7D10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évol'!$I$4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évol'!$B$5:$B$14</c15:sqref>
                        </c15:formulaRef>
                      </c:ext>
                    </c:extLst>
                    <c:strCache>
                      <c:ptCount val="10"/>
                      <c:pt idx="0">
                        <c:v>Allemagne</c:v>
                      </c:pt>
                      <c:pt idx="1">
                        <c:v>France</c:v>
                      </c:pt>
                      <c:pt idx="2">
                        <c:v>Italie</c:v>
                      </c:pt>
                      <c:pt idx="3">
                        <c:v>Espagne</c:v>
                      </c:pt>
                      <c:pt idx="4">
                        <c:v>Suède</c:v>
                      </c:pt>
                      <c:pt idx="5">
                        <c:v>Danemark</c:v>
                      </c:pt>
                      <c:pt idx="6">
                        <c:v>Autriche</c:v>
                      </c:pt>
                      <c:pt idx="7">
                        <c:v>Pays-Bas</c:v>
                      </c:pt>
                      <c:pt idx="8">
                        <c:v>Belgique</c:v>
                      </c:pt>
                      <c:pt idx="9">
                        <c:v>Finlande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évol'!$I$5:$I$14</c15:sqref>
                        </c15:formulaRef>
                      </c:ext>
                    </c:extLst>
                    <c:numCache>
                      <c:formatCode>0.000</c:formatCode>
                      <c:ptCount val="10"/>
                      <c:pt idx="0">
                        <c:v>9.84</c:v>
                      </c:pt>
                      <c:pt idx="1">
                        <c:v>7.6959999999999997</c:v>
                      </c:pt>
                      <c:pt idx="2">
                        <c:v>3.0209999999999999</c:v>
                      </c:pt>
                      <c:pt idx="3">
                        <c:v>1.6859999999999999</c:v>
                      </c:pt>
                      <c:pt idx="4">
                        <c:v>2.66</c:v>
                      </c:pt>
                      <c:pt idx="5">
                        <c:v>1.6220000000000001</c:v>
                      </c:pt>
                      <c:pt idx="6">
                        <c:v>1.6367</c:v>
                      </c:pt>
                      <c:pt idx="7">
                        <c:v>1.4459</c:v>
                      </c:pt>
                      <c:pt idx="8">
                        <c:v>0.62070000000000003</c:v>
                      </c:pt>
                      <c:pt idx="9">
                        <c:v>0.27300000000000002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B0E-4F58-9B2B-6D3B91A7D10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évol'!$J$4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évol'!$B$5:$B$14</c15:sqref>
                        </c15:formulaRef>
                      </c:ext>
                    </c:extLst>
                    <c:strCache>
                      <c:ptCount val="10"/>
                      <c:pt idx="0">
                        <c:v>Allemagne</c:v>
                      </c:pt>
                      <c:pt idx="1">
                        <c:v>France</c:v>
                      </c:pt>
                      <c:pt idx="2">
                        <c:v>Italie</c:v>
                      </c:pt>
                      <c:pt idx="3">
                        <c:v>Espagne</c:v>
                      </c:pt>
                      <c:pt idx="4">
                        <c:v>Suède</c:v>
                      </c:pt>
                      <c:pt idx="5">
                        <c:v>Danemark</c:v>
                      </c:pt>
                      <c:pt idx="6">
                        <c:v>Autriche</c:v>
                      </c:pt>
                      <c:pt idx="7">
                        <c:v>Pays-Bas</c:v>
                      </c:pt>
                      <c:pt idx="8">
                        <c:v>Belgique</c:v>
                      </c:pt>
                      <c:pt idx="9">
                        <c:v>Finlande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évol'!$J$5:$J$14</c15:sqref>
                        </c15:formulaRef>
                      </c:ext>
                    </c:extLst>
                    <c:numCache>
                      <c:formatCode>0.000</c:formatCode>
                      <c:ptCount val="10"/>
                      <c:pt idx="0">
                        <c:v>10.34</c:v>
                      </c:pt>
                      <c:pt idx="1">
                        <c:v>9.0679999999999996</c:v>
                      </c:pt>
                      <c:pt idx="2">
                        <c:v>3.552</c:v>
                      </c:pt>
                      <c:pt idx="3">
                        <c:v>1.962</c:v>
                      </c:pt>
                      <c:pt idx="4">
                        <c:v>2.81</c:v>
                      </c:pt>
                      <c:pt idx="5">
                        <c:v>1.8740000000000001</c:v>
                      </c:pt>
                      <c:pt idx="6">
                        <c:v>1.8332999999999999</c:v>
                      </c:pt>
                      <c:pt idx="7">
                        <c:v>1.5105</c:v>
                      </c:pt>
                      <c:pt idx="8">
                        <c:v>0.65169999999999995</c:v>
                      </c:pt>
                      <c:pt idx="9">
                        <c:v>0.309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B0E-4F58-9B2B-6D3B91A7D106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évol'!$K$4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évol'!$B$5:$B$14</c15:sqref>
                        </c15:formulaRef>
                      </c:ext>
                    </c:extLst>
                    <c:strCache>
                      <c:ptCount val="10"/>
                      <c:pt idx="0">
                        <c:v>Allemagne</c:v>
                      </c:pt>
                      <c:pt idx="1">
                        <c:v>France</c:v>
                      </c:pt>
                      <c:pt idx="2">
                        <c:v>Italie</c:v>
                      </c:pt>
                      <c:pt idx="3">
                        <c:v>Espagne</c:v>
                      </c:pt>
                      <c:pt idx="4">
                        <c:v>Suède</c:v>
                      </c:pt>
                      <c:pt idx="5">
                        <c:v>Danemark</c:v>
                      </c:pt>
                      <c:pt idx="6">
                        <c:v>Autriche</c:v>
                      </c:pt>
                      <c:pt idx="7">
                        <c:v>Pays-Bas</c:v>
                      </c:pt>
                      <c:pt idx="8">
                        <c:v>Belgique</c:v>
                      </c:pt>
                      <c:pt idx="9">
                        <c:v>Finlande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évol'!$K$5:$K$14</c15:sqref>
                        </c15:formulaRef>
                      </c:ext>
                    </c:extLst>
                    <c:numCache>
                      <c:formatCode>0.000</c:formatCode>
                      <c:ptCount val="10"/>
                      <c:pt idx="0">
                        <c:v>10.91</c:v>
                      </c:pt>
                      <c:pt idx="1">
                        <c:v>10.561999999999999</c:v>
                      </c:pt>
                      <c:pt idx="2">
                        <c:v>4.0890000000000004</c:v>
                      </c:pt>
                      <c:pt idx="3">
                        <c:v>2.1800000000000002</c:v>
                      </c:pt>
                      <c:pt idx="4">
                        <c:v>2.71</c:v>
                      </c:pt>
                      <c:pt idx="5">
                        <c:v>2.1230000000000002</c:v>
                      </c:pt>
                      <c:pt idx="6">
                        <c:v>1.93</c:v>
                      </c:pt>
                      <c:pt idx="7">
                        <c:v>1.6080000000000001</c:v>
                      </c:pt>
                      <c:pt idx="8">
                        <c:v>0.76459999999999995</c:v>
                      </c:pt>
                      <c:pt idx="9">
                        <c:v>0.33600000000000002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B0E-4F58-9B2B-6D3B91A7D106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évol'!$L$4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évol'!$B$5:$B$14</c15:sqref>
                        </c15:formulaRef>
                      </c:ext>
                    </c:extLst>
                    <c:strCache>
                      <c:ptCount val="10"/>
                      <c:pt idx="0">
                        <c:v>Allemagne</c:v>
                      </c:pt>
                      <c:pt idx="1">
                        <c:v>France</c:v>
                      </c:pt>
                      <c:pt idx="2">
                        <c:v>Italie</c:v>
                      </c:pt>
                      <c:pt idx="3">
                        <c:v>Espagne</c:v>
                      </c:pt>
                      <c:pt idx="4">
                        <c:v>Suède</c:v>
                      </c:pt>
                      <c:pt idx="5">
                        <c:v>Danemark</c:v>
                      </c:pt>
                      <c:pt idx="6">
                        <c:v>Autriche</c:v>
                      </c:pt>
                      <c:pt idx="7">
                        <c:v>Pays-Bas</c:v>
                      </c:pt>
                      <c:pt idx="8">
                        <c:v>Belgique</c:v>
                      </c:pt>
                      <c:pt idx="9">
                        <c:v>Finlande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'Internat. 3-6 Marchés évol'!$L$5:$L$14</c15:sqref>
                        </c15:formulaRef>
                      </c:ext>
                    </c:extLst>
                    <c:numCache>
                      <c:formatCode>0.000</c:formatCode>
                      <c:ptCount val="10"/>
                      <c:pt idx="0">
                        <c:v>12.26</c:v>
                      </c:pt>
                      <c:pt idx="1">
                        <c:v>12.04</c:v>
                      </c:pt>
                      <c:pt idx="2">
                        <c:v>4.2690000000000001</c:v>
                      </c:pt>
                      <c:pt idx="3">
                        <c:v>2.363</c:v>
                      </c:pt>
                      <c:pt idx="4">
                        <c:v>2.6989999999999998</c:v>
                      </c:pt>
                      <c:pt idx="5">
                        <c:v>2.3319999999999999</c:v>
                      </c:pt>
                      <c:pt idx="6">
                        <c:v>2.06</c:v>
                      </c:pt>
                      <c:pt idx="8">
                        <c:v>0.81810000000000005</c:v>
                      </c:pt>
                      <c:pt idx="9">
                        <c:v>0.36799999999999999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B0E-4F58-9B2B-6D3B91A7D106}"/>
                  </c:ext>
                </c:extLst>
              </c15:ser>
            </c15:filteredBarSeries>
          </c:ext>
        </c:extLst>
      </c:barChart>
      <c:catAx>
        <c:axId val="93501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35015432"/>
        <c:crosses val="autoZero"/>
        <c:auto val="1"/>
        <c:lblAlgn val="ctr"/>
        <c:lblOffset val="100"/>
        <c:noMultiLvlLbl val="0"/>
      </c:catAx>
      <c:valAx>
        <c:axId val="93501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35016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fr-FR"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Les marchés bio européens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fr-FR"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square"/>
              <c:size val="12"/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 w="9525">
                  <a:solidFill>
                    <a:schemeClr val="tx1">
                      <a:alpha val="95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D6-41A8-BC59-FF4862971250}"/>
              </c:ext>
            </c:extLst>
          </c:dPt>
          <c:dPt>
            <c:idx val="1"/>
            <c:marker>
              <c:symbol val="square"/>
              <c:size val="12"/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D6-41A8-BC59-FF4862971250}"/>
              </c:ext>
            </c:extLst>
          </c:dPt>
          <c:dPt>
            <c:idx val="2"/>
            <c:marker>
              <c:symbol val="square"/>
              <c:size val="12"/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D6-41A8-BC59-FF4862971250}"/>
              </c:ext>
            </c:extLst>
          </c:dPt>
          <c:dPt>
            <c:idx val="3"/>
            <c:marker>
              <c:symbol val="square"/>
              <c:size val="12"/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D6-41A8-BC59-FF4862971250}"/>
              </c:ext>
            </c:extLst>
          </c:dPt>
          <c:dPt>
            <c:idx val="4"/>
            <c:marker>
              <c:symbol val="square"/>
              <c:size val="12"/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D6-41A8-BC59-FF4862971250}"/>
              </c:ext>
            </c:extLst>
          </c:dPt>
          <c:dPt>
            <c:idx val="5"/>
            <c:marker>
              <c:symbol val="square"/>
              <c:size val="12"/>
              <c:spPr>
                <a:blipFill>
                  <a:blip xmlns:r="http://schemas.openxmlformats.org/officeDocument/2006/relationships" r:embed="rId8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D6-41A8-BC59-FF4862971250}"/>
              </c:ext>
            </c:extLst>
          </c:dPt>
          <c:dPt>
            <c:idx val="6"/>
            <c:marker>
              <c:symbol val="square"/>
              <c:size val="12"/>
              <c:spPr>
                <a:blipFill>
                  <a:blip xmlns:r="http://schemas.openxmlformats.org/officeDocument/2006/relationships" r:embed="rId9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D6-41A8-BC59-FF4862971250}"/>
              </c:ext>
            </c:extLst>
          </c:dPt>
          <c:dPt>
            <c:idx val="7"/>
            <c:marker>
              <c:symbol val="square"/>
              <c:size val="12"/>
              <c:spPr>
                <a:blipFill>
                  <a:blip xmlns:r="http://schemas.openxmlformats.org/officeDocument/2006/relationships" r:embed="rId10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D6-41A8-BC59-FF4862971250}"/>
              </c:ext>
            </c:extLst>
          </c:dPt>
          <c:dPt>
            <c:idx val="8"/>
            <c:marker>
              <c:symbol val="square"/>
              <c:size val="12"/>
              <c:spPr>
                <a:blipFill>
                  <a:blip xmlns:r="http://schemas.openxmlformats.org/officeDocument/2006/relationships" r:embed="rId11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D6-41A8-BC59-FF4862971250}"/>
              </c:ext>
            </c:extLst>
          </c:dPt>
          <c:dPt>
            <c:idx val="9"/>
            <c:marker>
              <c:symbol val="square"/>
              <c:size val="12"/>
              <c:spPr>
                <a:blipFill>
                  <a:blip xmlns:r="http://schemas.openxmlformats.org/officeDocument/2006/relationships" r:embed="rId12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D6-41A8-BC59-FF4862971250}"/>
              </c:ext>
            </c:extLst>
          </c:dPt>
          <c:dPt>
            <c:idx val="10"/>
            <c:marker>
              <c:symbol val="square"/>
              <c:size val="12"/>
              <c:spPr>
                <a:blipFill>
                  <a:blip xmlns:r="http://schemas.openxmlformats.org/officeDocument/2006/relationships" r:embed="rId13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1D6-41A8-BC59-FF4862971250}"/>
              </c:ext>
            </c:extLst>
          </c:dPt>
          <c:dPt>
            <c:idx val="13"/>
            <c:marker>
              <c:symbol val="square"/>
              <c:size val="12"/>
              <c:spPr>
                <a:blipFill>
                  <a:blip xmlns:r="http://schemas.openxmlformats.org/officeDocument/2006/relationships" r:embed="rId14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D6-41A8-BC59-FF4862971250}"/>
              </c:ext>
            </c:extLst>
          </c:dPt>
          <c:dPt>
            <c:idx val="14"/>
            <c:marker>
              <c:symbol val="square"/>
              <c:size val="12"/>
              <c:spPr>
                <a:blipFill>
                  <a:blip xmlns:r="http://schemas.openxmlformats.org/officeDocument/2006/relationships" r:embed="rId15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D6-41A8-BC59-FF4862971250}"/>
              </c:ext>
            </c:extLst>
          </c:dPt>
          <c:dPt>
            <c:idx val="15"/>
            <c:marker>
              <c:symbol val="square"/>
              <c:size val="12"/>
              <c:spPr>
                <a:blipFill>
                  <a:blip xmlns:r="http://schemas.openxmlformats.org/officeDocument/2006/relationships" r:embed="rId16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D6-41A8-BC59-FF4862971250}"/>
              </c:ext>
            </c:extLst>
          </c:dPt>
          <c:dPt>
            <c:idx val="16"/>
            <c:marker>
              <c:symbol val="square"/>
              <c:size val="12"/>
              <c:spPr>
                <a:blipFill>
                  <a:blip xmlns:r="http://schemas.openxmlformats.org/officeDocument/2006/relationships" r:embed="rId17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D6-41A8-BC59-FF4862971250}"/>
              </c:ext>
            </c:extLst>
          </c:dPt>
          <c:dPt>
            <c:idx val="17"/>
            <c:marker>
              <c:symbol val="square"/>
              <c:size val="12"/>
              <c:spPr>
                <a:blipFill>
                  <a:blip xmlns:r="http://schemas.openxmlformats.org/officeDocument/2006/relationships" r:embed="rId18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D6-41A8-BC59-FF4862971250}"/>
              </c:ext>
            </c:extLst>
          </c:dPt>
          <c:dPt>
            <c:idx val="18"/>
            <c:marker>
              <c:symbol val="square"/>
              <c:size val="12"/>
              <c:spPr>
                <a:blipFill>
                  <a:blip xmlns:r="http://schemas.openxmlformats.org/officeDocument/2006/relationships" r:embed="rId19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D6-41A8-BC59-FF4862971250}"/>
              </c:ext>
            </c:extLst>
          </c:dPt>
          <c:dPt>
            <c:idx val="19"/>
            <c:marker>
              <c:symbol val="square"/>
              <c:size val="12"/>
              <c:spPr>
                <a:blipFill>
                  <a:blip xmlns:r="http://schemas.openxmlformats.org/officeDocument/2006/relationships" r:embed="rId20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D6-41A8-BC59-FF4862971250}"/>
              </c:ext>
            </c:extLst>
          </c:dPt>
          <c:dPt>
            <c:idx val="21"/>
            <c:marker>
              <c:symbol val="square"/>
              <c:size val="12"/>
              <c:spPr>
                <a:blipFill>
                  <a:blip xmlns:r="http://schemas.openxmlformats.org/officeDocument/2006/relationships" r:embed="rId21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D6-41A8-BC59-FF4862971250}"/>
              </c:ext>
            </c:extLst>
          </c:dPt>
          <c:dPt>
            <c:idx val="22"/>
            <c:marker>
              <c:symbol val="square"/>
              <c:size val="12"/>
              <c:spPr>
                <a:blipFill>
                  <a:blip xmlns:r="http://schemas.openxmlformats.org/officeDocument/2006/relationships" r:embed="rId22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D6-41A8-BC59-FF4862971250}"/>
              </c:ext>
            </c:extLst>
          </c:dPt>
          <c:dPt>
            <c:idx val="23"/>
            <c:marker>
              <c:symbol val="square"/>
              <c:size val="12"/>
              <c:spPr>
                <a:blipFill>
                  <a:blip xmlns:r="http://schemas.openxmlformats.org/officeDocument/2006/relationships" r:embed="rId23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D6-41A8-BC59-FF4862971250}"/>
              </c:ext>
            </c:extLst>
          </c:dPt>
          <c:dPt>
            <c:idx val="24"/>
            <c:marker>
              <c:symbol val="square"/>
              <c:size val="12"/>
              <c:spPr>
                <a:blipFill>
                  <a:blip xmlns:r="http://schemas.openxmlformats.org/officeDocument/2006/relationships" r:embed="rId24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D6-41A8-BC59-FF4862971250}"/>
              </c:ext>
            </c:extLst>
          </c:dPt>
          <c:dPt>
            <c:idx val="25"/>
            <c:marker>
              <c:symbol val="square"/>
              <c:size val="12"/>
              <c:spPr>
                <a:blipFill>
                  <a:blip xmlns:r="http://schemas.openxmlformats.org/officeDocument/2006/relationships" r:embed="rId25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D6-41A8-BC59-FF4862971250}"/>
              </c:ext>
            </c:extLst>
          </c:dPt>
          <c:dPt>
            <c:idx val="26"/>
            <c:marker>
              <c:symbol val="square"/>
              <c:size val="12"/>
              <c:spPr>
                <a:blipFill>
                  <a:blip xmlns:r="http://schemas.openxmlformats.org/officeDocument/2006/relationships" r:embed="rId26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D6-41A8-BC59-FF4862971250}"/>
              </c:ext>
            </c:extLst>
          </c:dPt>
          <c:dPt>
            <c:idx val="27"/>
            <c:marker>
              <c:symbol val="square"/>
              <c:size val="12"/>
              <c:spPr>
                <a:blipFill>
                  <a:blip xmlns:r="http://schemas.openxmlformats.org/officeDocument/2006/relationships" r:embed="rId27"/>
                  <a:stretch>
                    <a:fillRect/>
                  </a:stretch>
                </a:blip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D6-41A8-BC59-FF4862971250}"/>
              </c:ext>
            </c:extLst>
          </c:dPt>
          <c:dLbls>
            <c:dLbl>
              <c:idx val="0"/>
              <c:layout>
                <c:manualLayout>
                  <c:x val="-3.2051282051282243E-2"/>
                  <c:y val="-3.40236615621606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ALLEMAGNE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D1D6-41A8-BC59-FF4862971250}"/>
                </c:ext>
              </c:extLst>
            </c:dLbl>
            <c:dLbl>
              <c:idx val="1"/>
              <c:layout>
                <c:manualLayout>
                  <c:x val="-6.41025641025641E-3"/>
                  <c:y val="-2.43026154015433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AUTRICHE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D1D6-41A8-BC59-FF486297125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BELGIQUE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D1D6-41A8-BC59-FF48629712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D6-41A8-BC59-FF486297125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D6-41A8-BC59-FF48629712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D6-41A8-BC59-FF486297125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DANEMARK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D1D6-41A8-BC59-FF4862971250}"/>
                </c:ext>
              </c:extLst>
            </c:dLbl>
            <c:dLbl>
              <c:idx val="7"/>
              <c:layout>
                <c:manualLayout>
                  <c:x val="-3.2051282051282048E-2"/>
                  <c:y val="-3.159340002200621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ESPAGNE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D1D6-41A8-BC59-FF486297125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ESTONIE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D1D6-41A8-BC59-FF48629712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D6-41A8-BC59-FF4862971250}"/>
                </c:ext>
              </c:extLst>
            </c:dLbl>
            <c:dLbl>
              <c:idx val="10"/>
              <c:layout>
                <c:manualLayout>
                  <c:x val="-3.9743589743589838E-2"/>
                  <c:y val="-4.37447077227779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FRANCE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1D6-41A8-BC59-FF486297125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D6-41A8-BC59-FF486297125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D6-41A8-BC59-FF4862971250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ITALIE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D1D6-41A8-BC59-FF486297125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D6-41A8-BC59-FF486297125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D6-41A8-BC59-FF4862971250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LUXEMBOURG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D1D6-41A8-BC59-FF4862971250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PAYS-BAS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D1D6-41A8-BC59-FF486297125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D6-41A8-BC59-FF486297125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D6-41A8-BC59-FF486297125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D6-41A8-BC59-FF486297125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D6-41A8-BC59-FF486297125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D6-41A8-BC59-FF486297125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D6-41A8-BC59-FF4862971250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SUEDE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D1D6-41A8-BC59-FF4862971250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SUISSE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D1D6-41A8-BC59-FF4862971250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ROYAUME-UNI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D1D6-41A8-BC59-FF4862971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'Internat. 3-7 Marchés parts'!$B$2:$B$29</c:f>
              <c:numCache>
                <c:formatCode>#\ ##0.000</c:formatCode>
                <c:ptCount val="28"/>
                <c:pt idx="0">
                  <c:v>15.3</c:v>
                </c:pt>
                <c:pt idx="1">
                  <c:v>2.5249999999999999</c:v>
                </c:pt>
                <c:pt idx="2">
                  <c:v>0.97799999999999998</c:v>
                </c:pt>
                <c:pt idx="3">
                  <c:v>0.33</c:v>
                </c:pt>
                <c:pt idx="4">
                  <c:v>0.01</c:v>
                </c:pt>
                <c:pt idx="5">
                  <c:v>9.9000000000000005E-2</c:v>
                </c:pt>
                <c:pt idx="6" formatCode="General">
                  <c:v>2.524</c:v>
                </c:pt>
                <c:pt idx="7">
                  <c:v>2.8559999999999999</c:v>
                </c:pt>
                <c:pt idx="8" formatCode="General">
                  <c:v>9.2999999999999999E-2</c:v>
                </c:pt>
                <c:pt idx="9">
                  <c:v>0.375</c:v>
                </c:pt>
                <c:pt idx="10">
                  <c:v>12.791</c:v>
                </c:pt>
                <c:pt idx="11">
                  <c:v>9.5000000000000001E-2</c:v>
                </c:pt>
                <c:pt idx="12">
                  <c:v>0.03</c:v>
                </c:pt>
                <c:pt idx="13" formatCode="General">
                  <c:v>0.23499999999999999</c:v>
                </c:pt>
                <c:pt idx="14">
                  <c:v>5.0170000000000003</c:v>
                </c:pt>
                <c:pt idx="15">
                  <c:v>0.105</c:v>
                </c:pt>
                <c:pt idx="16">
                  <c:v>0.12</c:v>
                </c:pt>
                <c:pt idx="17">
                  <c:v>0.16</c:v>
                </c:pt>
                <c:pt idx="18">
                  <c:v>1.6080000000000001</c:v>
                </c:pt>
                <c:pt idx="19">
                  <c:v>0.314</c:v>
                </c:pt>
                <c:pt idx="20">
                  <c:v>6.0999999999999999E-2</c:v>
                </c:pt>
                <c:pt idx="21">
                  <c:v>0.22800000000000001</c:v>
                </c:pt>
                <c:pt idx="22">
                  <c:v>0.13700000000000001</c:v>
                </c:pt>
                <c:pt idx="23">
                  <c:v>4.0000000000000001E-3</c:v>
                </c:pt>
                <c:pt idx="24">
                  <c:v>4.9000000000000002E-2</c:v>
                </c:pt>
                <c:pt idx="25">
                  <c:v>3.02</c:v>
                </c:pt>
                <c:pt idx="26">
                  <c:v>3.9329999999999998</c:v>
                </c:pt>
                <c:pt idx="27">
                  <c:v>3.5</c:v>
                </c:pt>
              </c:numCache>
            </c:numRef>
          </c:xVal>
          <c:yVal>
            <c:numRef>
              <c:f>'Internat. 3-7 Marchés parts'!$C$2:$C$29</c:f>
              <c:numCache>
                <c:formatCode>0.0%</c:formatCode>
                <c:ptCount val="28"/>
                <c:pt idx="0">
                  <c:v>6.3E-2</c:v>
                </c:pt>
                <c:pt idx="1">
                  <c:v>0.115</c:v>
                </c:pt>
                <c:pt idx="2">
                  <c:v>3.7999999999999999E-2</c:v>
                </c:pt>
                <c:pt idx="3">
                  <c:v>1.4999999999999999E-2</c:v>
                </c:pt>
                <c:pt idx="4" formatCode="0.00%">
                  <c:v>1E-3</c:v>
                </c:pt>
                <c:pt idx="5">
                  <c:v>2.1999999999999999E-2</c:v>
                </c:pt>
                <c:pt idx="6">
                  <c:v>0.13</c:v>
                </c:pt>
                <c:pt idx="7">
                  <c:v>2.5000000000000001E-2</c:v>
                </c:pt>
                <c:pt idx="8">
                  <c:v>0.05</c:v>
                </c:pt>
                <c:pt idx="9">
                  <c:v>2.1999999999999999E-2</c:v>
                </c:pt>
                <c:pt idx="10">
                  <c:v>0.06</c:v>
                </c:pt>
                <c:pt idx="11">
                  <c:v>4.0000000000000001E-3</c:v>
                </c:pt>
                <c:pt idx="12">
                  <c:v>3.0000000000000001E-3</c:v>
                </c:pt>
                <c:pt idx="13">
                  <c:v>0.01</c:v>
                </c:pt>
                <c:pt idx="14">
                  <c:v>3.4000000000000002E-2</c:v>
                </c:pt>
                <c:pt idx="15">
                  <c:v>1.4999999999999999E-2</c:v>
                </c:pt>
                <c:pt idx="16">
                  <c:v>8.0000000000000002E-3</c:v>
                </c:pt>
                <c:pt idx="17">
                  <c:v>0.11</c:v>
                </c:pt>
                <c:pt idx="18">
                  <c:v>4.7E-2</c:v>
                </c:pt>
                <c:pt idx="19">
                  <c:v>5.0000000000000001E-3</c:v>
                </c:pt>
                <c:pt idx="20">
                  <c:v>2E-3</c:v>
                </c:pt>
                <c:pt idx="21">
                  <c:v>1.4999999999999999E-2</c:v>
                </c:pt>
                <c:pt idx="22">
                  <c:v>1.2E-2</c:v>
                </c:pt>
                <c:pt idx="23">
                  <c:v>2E-3</c:v>
                </c:pt>
                <c:pt idx="24">
                  <c:v>1.7999999999999999E-2</c:v>
                </c:pt>
                <c:pt idx="25">
                  <c:v>8.2000000000000003E-2</c:v>
                </c:pt>
                <c:pt idx="26">
                  <c:v>0.112</c:v>
                </c:pt>
                <c:pt idx="27">
                  <c:v>1.7999999999999999E-2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D6-41A8-BC59-FF4862971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2188223"/>
        <c:axId val="272185343"/>
      </c:scatterChart>
      <c:valAx>
        <c:axId val="272188223"/>
        <c:scaling>
          <c:orientation val="minMax"/>
          <c:max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100" b="1">
                    <a:solidFill>
                      <a:sysClr val="windowText" lastClr="000000"/>
                    </a:solidFill>
                  </a:rPr>
                  <a:t>valeur du marché</a:t>
                </a:r>
                <a:r>
                  <a:rPr lang="fr-FR" sz="1100" b="1" baseline="0">
                    <a:solidFill>
                      <a:sysClr val="windowText" lastClr="000000"/>
                    </a:solidFill>
                  </a:rPr>
                  <a:t> bio (en milliards €)</a:t>
                </a:r>
                <a:endParaRPr lang="fr-FR" sz="11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2185343"/>
        <c:crosses val="autoZero"/>
        <c:crossBetween val="midCat"/>
      </c:valAx>
      <c:valAx>
        <c:axId val="272185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200" b="1">
                    <a:solidFill>
                      <a:sysClr val="windowText" lastClr="000000"/>
                    </a:solidFill>
                  </a:rPr>
                  <a:t>pdm</a:t>
                </a:r>
                <a:r>
                  <a:rPr lang="fr-FR" sz="1200" b="1" baseline="0">
                    <a:solidFill>
                      <a:sysClr val="windowText" lastClr="000000"/>
                    </a:solidFill>
                  </a:rPr>
                  <a:t> en bio</a:t>
                </a:r>
                <a:endParaRPr lang="fr-FR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21882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'Marché circuits'!$N$4</c:f>
              <c:strCache>
                <c:ptCount val="1"/>
                <c:pt idx="0">
                  <c:v>Grande distribution généraliste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'Marché circuits'!$M$5:$M$19</c15:sqref>
                  </c15:fullRef>
                </c:ext>
              </c:extLst>
              <c:f>'Marché circuits'!$M$7:$M$19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circuits'!$N$5:$N$19</c15:sqref>
                  </c15:fullRef>
                </c:ext>
              </c:extLst>
              <c:f>'Marché circuits'!$N$7:$N$19</c:f>
              <c:numCache>
                <c:formatCode>0.0%</c:formatCode>
                <c:ptCount val="13"/>
                <c:pt idx="0">
                  <c:v>0.50762406431937901</c:v>
                </c:pt>
                <c:pt idx="1">
                  <c:v>0.51798561151079137</c:v>
                </c:pt>
                <c:pt idx="2">
                  <c:v>0.50185960018595999</c:v>
                </c:pt>
                <c:pt idx="3">
                  <c:v>0.49213897421796676</c:v>
                </c:pt>
                <c:pt idx="4">
                  <c:v>0.48944742900997695</c:v>
                </c:pt>
                <c:pt idx="5">
                  <c:v>0.47679678338080078</c:v>
                </c:pt>
                <c:pt idx="6">
                  <c:v>0.48112560054907344</c:v>
                </c:pt>
                <c:pt idx="7">
                  <c:v>0.49628425452856478</c:v>
                </c:pt>
                <c:pt idx="8">
                  <c:v>0.52594257178526838</c:v>
                </c:pt>
                <c:pt idx="9">
                  <c:v>0.54368421052631577</c:v>
                </c:pt>
                <c:pt idx="10">
                  <c:v>0.54040994466526382</c:v>
                </c:pt>
                <c:pt idx="11">
                  <c:v>0.52673986886799906</c:v>
                </c:pt>
                <c:pt idx="12">
                  <c:v>0.52649884067572039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D-1B4C-9EDA-9FAD413D3AA3}"/>
            </c:ext>
          </c:extLst>
        </c:ser>
        <c:ser>
          <c:idx val="2"/>
          <c:order val="1"/>
          <c:tx>
            <c:strRef>
              <c:f>'Marché circuits'!$O$4</c:f>
              <c:strCache>
                <c:ptCount val="1"/>
                <c:pt idx="0">
                  <c:v>Magasins spécialisés BIO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'Marché circuits'!$M$5:$M$19</c15:sqref>
                  </c15:fullRef>
                </c:ext>
              </c:extLst>
              <c:f>'Marché circuits'!$M$7:$M$19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circuits'!$O$5:$O$19</c15:sqref>
                  </c15:fullRef>
                </c:ext>
              </c:extLst>
              <c:f>'Marché circuits'!$O$7:$O$19</c:f>
              <c:numCache>
                <c:formatCode>0.0%</c:formatCode>
                <c:ptCount val="13"/>
                <c:pt idx="0">
                  <c:v>0.3199334627113945</c:v>
                </c:pt>
                <c:pt idx="1">
                  <c:v>0.31158521458695115</c:v>
                </c:pt>
                <c:pt idx="2">
                  <c:v>0.31682938168293817</c:v>
                </c:pt>
                <c:pt idx="3">
                  <c:v>0.31526656534135838</c:v>
                </c:pt>
                <c:pt idx="4">
                  <c:v>0.31734458940905602</c:v>
                </c:pt>
                <c:pt idx="5">
                  <c:v>0.32450996816887251</c:v>
                </c:pt>
                <c:pt idx="6">
                  <c:v>0.33177762525737819</c:v>
                </c:pt>
                <c:pt idx="7">
                  <c:v>0.32106363214119832</c:v>
                </c:pt>
                <c:pt idx="8">
                  <c:v>0.296729088639201</c:v>
                </c:pt>
                <c:pt idx="9">
                  <c:v>0.28043859649122804</c:v>
                </c:pt>
                <c:pt idx="10">
                  <c:v>0.28181747330683499</c:v>
                </c:pt>
                <c:pt idx="11">
                  <c:v>0.28059088395607867</c:v>
                </c:pt>
                <c:pt idx="12">
                  <c:v>0.26888042398145079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C-482E-AF5E-5F36027CE640}"/>
            </c:ext>
          </c:extLst>
        </c:ser>
        <c:ser>
          <c:idx val="3"/>
          <c:order val="2"/>
          <c:tx>
            <c:strRef>
              <c:f>'Marché circuits'!$P$4</c:f>
              <c:strCache>
                <c:ptCount val="1"/>
                <c:pt idx="0">
                  <c:v>Vente directe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'Marché circuits'!$M$5:$M$19</c15:sqref>
                  </c15:fullRef>
                </c:ext>
              </c:extLst>
              <c:f>'Marché circuits'!$M$7:$M$19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circuits'!$P$5:$P$19</c15:sqref>
                  </c15:fullRef>
                </c:ext>
              </c:extLst>
              <c:f>'Marché circuits'!$P$7:$P$19</c:f>
              <c:numCache>
                <c:formatCode>0.0%</c:formatCode>
                <c:ptCount val="13"/>
                <c:pt idx="0">
                  <c:v>0.10784585528139728</c:v>
                </c:pt>
                <c:pt idx="1">
                  <c:v>0.10518481766311089</c:v>
                </c:pt>
                <c:pt idx="2">
                  <c:v>0.11459786145978615</c:v>
                </c:pt>
                <c:pt idx="3">
                  <c:v>0.12266271625216708</c:v>
                </c:pt>
                <c:pt idx="4">
                  <c:v>0.12336914811972371</c:v>
                </c:pt>
                <c:pt idx="5">
                  <c:v>0.12950242921762439</c:v>
                </c:pt>
                <c:pt idx="6">
                  <c:v>0.11969800960878517</c:v>
                </c:pt>
                <c:pt idx="7">
                  <c:v>0.11681374825824431</c:v>
                </c:pt>
                <c:pt idx="8">
                  <c:v>0.11295880149812734</c:v>
                </c:pt>
                <c:pt idx="9">
                  <c:v>0.10771929824561403</c:v>
                </c:pt>
                <c:pt idx="10">
                  <c:v>0.10685059621229834</c:v>
                </c:pt>
                <c:pt idx="11">
                  <c:v>0.11691286831503278</c:v>
                </c:pt>
                <c:pt idx="12">
                  <c:v>0.12736005299768136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5-4076-8178-34CF762F6CB5}"/>
            </c:ext>
          </c:extLst>
        </c:ser>
        <c:ser>
          <c:idx val="4"/>
          <c:order val="3"/>
          <c:tx>
            <c:strRef>
              <c:f>'Marché circuits'!$Q$4</c:f>
              <c:strCache>
                <c:ptCount val="1"/>
                <c:pt idx="0">
                  <c:v>Artisans commerçants et EAP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'Marché circuits'!$M$5:$M$19</c15:sqref>
                  </c15:fullRef>
                </c:ext>
              </c:extLst>
              <c:f>'Marché circuits'!$M$7:$M$19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circuits'!$Q$5:$Q$19</c15:sqref>
                  </c15:fullRef>
                </c:ext>
              </c:extLst>
              <c:f>'Marché circuits'!$Q$7:$Q$19</c:f>
              <c:numCache>
                <c:formatCode>0.0%</c:formatCode>
                <c:ptCount val="13"/>
                <c:pt idx="0">
                  <c:v>6.4596617687829219E-2</c:v>
                </c:pt>
                <c:pt idx="1">
                  <c:v>6.5244356239146609E-2</c:v>
                </c:pt>
                <c:pt idx="2">
                  <c:v>6.6713156671315665E-2</c:v>
                </c:pt>
                <c:pt idx="3">
                  <c:v>6.972854580712444E-2</c:v>
                </c:pt>
                <c:pt idx="4">
                  <c:v>6.9838833461243283E-2</c:v>
                </c:pt>
                <c:pt idx="5">
                  <c:v>6.9190819232702289E-2</c:v>
                </c:pt>
                <c:pt idx="6">
                  <c:v>6.739876458476321E-2</c:v>
                </c:pt>
                <c:pt idx="7">
                  <c:v>6.5838365071992574E-2</c:v>
                </c:pt>
                <c:pt idx="8">
                  <c:v>6.5118601747815225E-2</c:v>
                </c:pt>
                <c:pt idx="9">
                  <c:v>6.8245614035087721E-2</c:v>
                </c:pt>
                <c:pt idx="10">
                  <c:v>7.0688177071155794E-2</c:v>
                </c:pt>
                <c:pt idx="11">
                  <c:v>7.5756378860889484E-2</c:v>
                </c:pt>
                <c:pt idx="12">
                  <c:v>7.7343491222259031E-2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45-4076-8178-34CF762F6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557567"/>
        <c:axId val="759674447"/>
      </c:lineChart>
      <c:catAx>
        <c:axId val="749557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9674447"/>
        <c:crosses val="autoZero"/>
        <c:auto val="1"/>
        <c:lblAlgn val="ctr"/>
        <c:lblOffset val="100"/>
        <c:noMultiLvlLbl val="0"/>
      </c:catAx>
      <c:valAx>
        <c:axId val="759674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4955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'Marché circuits'!$V$4</c:f>
              <c:strCache>
                <c:ptCount val="1"/>
                <c:pt idx="0">
                  <c:v>Grande distribution généraliste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'Marché circuits'!$U$9:$U$16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'Marché circuits'!$V$9:$V$16</c:f>
              <c:numCache>
                <c:formatCode>0</c:formatCode>
                <c:ptCount val="8"/>
                <c:pt idx="0">
                  <c:v>295</c:v>
                </c:pt>
                <c:pt idx="1">
                  <c:v>659</c:v>
                </c:pt>
                <c:pt idx="2">
                  <c:v>769</c:v>
                </c:pt>
                <c:pt idx="3">
                  <c:v>992</c:v>
                </c:pt>
                <c:pt idx="4">
                  <c:v>932</c:v>
                </c:pt>
                <c:pt idx="5">
                  <c:v>736</c:v>
                </c:pt>
                <c:pt idx="6">
                  <c:v>-266</c:v>
                </c:pt>
                <c:pt idx="7">
                  <c:v>-310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8-6849-90D2-08B2F84A3511}"/>
            </c:ext>
          </c:extLst>
        </c:ser>
        <c:ser>
          <c:idx val="1"/>
          <c:order val="1"/>
          <c:tx>
            <c:strRef>
              <c:f>'Marché circuits'!$W$4</c:f>
              <c:strCache>
                <c:ptCount val="1"/>
                <c:pt idx="0">
                  <c:v>Magasins spécialisés BIO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'Marché circuits'!$U$9:$U$16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'Marché circuits'!$W$9:$W$16</c:f>
              <c:numCache>
                <c:formatCode>0</c:formatCode>
                <c:ptCount val="8"/>
                <c:pt idx="0">
                  <c:v>283</c:v>
                </c:pt>
                <c:pt idx="1">
                  <c:v>480</c:v>
                </c:pt>
                <c:pt idx="2">
                  <c:v>348</c:v>
                </c:pt>
                <c:pt idx="3">
                  <c:v>206</c:v>
                </c:pt>
                <c:pt idx="4">
                  <c:v>226</c:v>
                </c:pt>
                <c:pt idx="5">
                  <c:v>419</c:v>
                </c:pt>
                <c:pt idx="6">
                  <c:v>-64</c:v>
                </c:pt>
                <c:pt idx="7">
                  <c:v>-305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D8-6849-90D2-08B2F84A3511}"/>
            </c:ext>
          </c:extLst>
        </c:ser>
        <c:ser>
          <c:idx val="2"/>
          <c:order val="2"/>
          <c:tx>
            <c:strRef>
              <c:f>'Marché circuits'!$X$4</c:f>
              <c:strCache>
                <c:ptCount val="1"/>
                <c:pt idx="0">
                  <c:v>Vente directe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'Marché circuits'!$U$9:$U$16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'Marché circuits'!$X$9:$X$16</c:f>
              <c:numCache>
                <c:formatCode>0</c:formatCode>
                <c:ptCount val="8"/>
                <c:pt idx="0">
                  <c:v>130</c:v>
                </c:pt>
                <c:pt idx="1">
                  <c:v>99</c:v>
                </c:pt>
                <c:pt idx="2">
                  <c:v>134</c:v>
                </c:pt>
                <c:pt idx="3">
                  <c:v>125</c:v>
                </c:pt>
                <c:pt idx="4">
                  <c:v>97</c:v>
                </c:pt>
                <c:pt idx="5">
                  <c:v>143</c:v>
                </c:pt>
                <c:pt idx="6">
                  <c:v>109</c:v>
                </c:pt>
                <c:pt idx="7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D8-6849-90D2-08B2F84A3511}"/>
            </c:ext>
          </c:extLst>
        </c:ser>
        <c:ser>
          <c:idx val="3"/>
          <c:order val="3"/>
          <c:tx>
            <c:strRef>
              <c:f>'Marché circuits'!$Y$4</c:f>
              <c:strCache>
                <c:ptCount val="1"/>
                <c:pt idx="0">
                  <c:v>Artisans commerçants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'Marché circuits'!$U$9:$U$16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'Marché circuits'!$Y$9:$Y$16</c:f>
              <c:numCache>
                <c:formatCode>0</c:formatCode>
                <c:ptCount val="8"/>
                <c:pt idx="0">
                  <c:v>49</c:v>
                </c:pt>
                <c:pt idx="1">
                  <c:v>78</c:v>
                </c:pt>
                <c:pt idx="2">
                  <c:v>76</c:v>
                </c:pt>
                <c:pt idx="3">
                  <c:v>85</c:v>
                </c:pt>
                <c:pt idx="4">
                  <c:v>126</c:v>
                </c:pt>
                <c:pt idx="5">
                  <c:v>129</c:v>
                </c:pt>
                <c:pt idx="6">
                  <c:v>52</c:v>
                </c:pt>
                <c:pt idx="7">
                  <c:v>-25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D8-6849-90D2-08B2F84A3511}"/>
            </c:ext>
          </c:extLst>
        </c:ser>
        <c:ser>
          <c:idx val="7"/>
          <c:order val="4"/>
          <c:tx>
            <c:strRef>
              <c:f>'Marché circuits'!$Z$4</c:f>
              <c:strCache>
                <c:ptCount val="1"/>
                <c:pt idx="0">
                  <c:v>Total Restauration HD (HT)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'Marché circuits'!$U$9:$U$16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'Marché circuits'!$Z$9:$Z$16</c:f>
              <c:numCache>
                <c:formatCode>0</c:formatCode>
                <c:ptCount val="8"/>
                <c:pt idx="0">
                  <c:v>27</c:v>
                </c:pt>
                <c:pt idx="1">
                  <c:v>26</c:v>
                </c:pt>
                <c:pt idx="2">
                  <c:v>45.399999999999977</c:v>
                </c:pt>
                <c:pt idx="3">
                  <c:v>93.399999999999977</c:v>
                </c:pt>
                <c:pt idx="4">
                  <c:v>90.100000000000136</c:v>
                </c:pt>
                <c:pt idx="5">
                  <c:v>-134.90000000000009</c:v>
                </c:pt>
                <c:pt idx="6">
                  <c:v>104</c:v>
                </c:pt>
                <c:pt idx="7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D8-6849-90D2-08B2F84A3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3123567"/>
        <c:axId val="657349999"/>
      </c:lineChart>
      <c:catAx>
        <c:axId val="713123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7349999"/>
        <c:crosses val="autoZero"/>
        <c:auto val="1"/>
        <c:lblAlgn val="ctr"/>
        <c:lblOffset val="100"/>
        <c:noMultiLvlLbl val="0"/>
      </c:catAx>
      <c:valAx>
        <c:axId val="657349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3123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'Marché produits 1-4'!$C$6</c:f>
              <c:strCache>
                <c:ptCount val="1"/>
                <c:pt idx="0">
                  <c:v>TOTAL A  -  FRUITS ET LEGUMES FRAIS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produits 1-4'!$B$7:$B$18</c15:sqref>
                  </c15:fullRef>
                </c:ext>
              </c:extLst>
              <c:f>('Marché produits 1-4'!$B$7,'Marché produits 1-4'!$B$12,'Marché produits 1-4'!$B$18)</c:f>
              <c:numCache>
                <c:formatCode>General</c:formatCode>
                <c:ptCount val="3"/>
                <c:pt idx="0">
                  <c:v>2010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produits 1-4'!$C$7:$C$18</c15:sqref>
                  </c15:fullRef>
                </c:ext>
              </c:extLst>
              <c:f>('Marché produits 1-4'!$C$7,'Marché produits 1-4'!$C$12,'Marché produits 1-4'!$C$18)</c:f>
              <c:numCache>
                <c:formatCode>_-* #\ ##0_-;\-* #\ ##0_-;_-* "-"??_-;_-@_-</c:formatCode>
                <c:ptCount val="3"/>
                <c:pt idx="0">
                  <c:v>568</c:v>
                </c:pt>
                <c:pt idx="1">
                  <c:v>975</c:v>
                </c:pt>
                <c:pt idx="2">
                  <c:v>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1-714E-A64A-440F1E27AFB6}"/>
            </c:ext>
          </c:extLst>
        </c:ser>
        <c:ser>
          <c:idx val="2"/>
          <c:order val="1"/>
          <c:tx>
            <c:strRef>
              <c:f>'Marché produits 1-4'!$D$6</c:f>
              <c:strCache>
                <c:ptCount val="1"/>
                <c:pt idx="0">
                  <c:v>TOTAL C -  TRAITEUR, MER, SURGELÉ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produits 1-4'!$B$7:$B$18</c15:sqref>
                  </c15:fullRef>
                </c:ext>
              </c:extLst>
              <c:f>('Marché produits 1-4'!$B$7,'Marché produits 1-4'!$B$12,'Marché produits 1-4'!$B$18)</c:f>
              <c:numCache>
                <c:formatCode>General</c:formatCode>
                <c:ptCount val="3"/>
                <c:pt idx="0">
                  <c:v>2010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produits 1-4'!$D$7:$D$18</c15:sqref>
                  </c15:fullRef>
                </c:ext>
              </c:extLst>
              <c:f>('Marché produits 1-4'!$D$7,'Marché produits 1-4'!$D$12,'Marché produits 1-4'!$D$18)</c:f>
              <c:numCache>
                <c:formatCode>_-* #\ ##0_-;\-* #\ ##0_-;_-* "-"??_-;_-@_-</c:formatCode>
                <c:ptCount val="3"/>
                <c:pt idx="0">
                  <c:v>191</c:v>
                </c:pt>
                <c:pt idx="1">
                  <c:v>343</c:v>
                </c:pt>
                <c:pt idx="2">
                  <c:v>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1-714E-A64A-440F1E27AFB6}"/>
            </c:ext>
          </c:extLst>
        </c:ser>
        <c:ser>
          <c:idx val="3"/>
          <c:order val="2"/>
          <c:tx>
            <c:strRef>
              <c:f>'Marché produits 1-4'!$E$6</c:f>
              <c:strCache>
                <c:ptCount val="1"/>
                <c:pt idx="0">
                  <c:v>TOTAL D  - BOULANGERIE PÂTISSERIE FRAÎCHE</c:v>
                </c:pt>
              </c:strCache>
            </c:strRef>
          </c:tx>
          <c:spPr>
            <a:solidFill>
              <a:schemeClr val="accent4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produits 1-4'!$B$7:$B$18</c15:sqref>
                  </c15:fullRef>
                </c:ext>
              </c:extLst>
              <c:f>('Marché produits 1-4'!$B$7,'Marché produits 1-4'!$B$12,'Marché produits 1-4'!$B$18)</c:f>
              <c:numCache>
                <c:formatCode>General</c:formatCode>
                <c:ptCount val="3"/>
                <c:pt idx="0">
                  <c:v>2010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produits 1-4'!$E$7:$E$18</c15:sqref>
                  </c15:fullRef>
                </c:ext>
              </c:extLst>
              <c:f>('Marché produits 1-4'!$E$7,'Marché produits 1-4'!$E$12,'Marché produits 1-4'!$E$18)</c:f>
              <c:numCache>
                <c:formatCode>_-* #\ ##0_-;\-* #\ ##0_-;_-* "-"??_-;_-@_-</c:formatCode>
                <c:ptCount val="3"/>
                <c:pt idx="0">
                  <c:v>433</c:v>
                </c:pt>
                <c:pt idx="1">
                  <c:v>533</c:v>
                </c:pt>
                <c:pt idx="2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C1-714E-A64A-440F1E27AFB6}"/>
            </c:ext>
          </c:extLst>
        </c:ser>
        <c:ser>
          <c:idx val="4"/>
          <c:order val="3"/>
          <c:tx>
            <c:strRef>
              <c:f>'Marché produits 1-4'!$F$6</c:f>
              <c:strCache>
                <c:ptCount val="1"/>
                <c:pt idx="0">
                  <c:v>TOTAL F -  BOISSONS ALCOOLISÉES</c:v>
                </c:pt>
              </c:strCache>
            </c:strRef>
          </c:tx>
          <c:spPr>
            <a:solidFill>
              <a:schemeClr val="accent5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produits 1-4'!$B$7:$B$18</c15:sqref>
                  </c15:fullRef>
                </c:ext>
              </c:extLst>
              <c:f>('Marché produits 1-4'!$B$7,'Marché produits 1-4'!$B$12,'Marché produits 1-4'!$B$18)</c:f>
              <c:numCache>
                <c:formatCode>General</c:formatCode>
                <c:ptCount val="3"/>
                <c:pt idx="0">
                  <c:v>2010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produits 1-4'!$F$7:$F$18</c15:sqref>
                  </c15:fullRef>
                </c:ext>
              </c:extLst>
              <c:f>('Marché produits 1-4'!$F$7,'Marché produits 1-4'!$F$12,'Marché produits 1-4'!$F$18)</c:f>
              <c:numCache>
                <c:formatCode>_-* #\ ##0_-;\-* #\ ##0_-;_-* "-"??_-;_-@_-</c:formatCode>
                <c:ptCount val="3"/>
                <c:pt idx="0">
                  <c:v>260</c:v>
                </c:pt>
                <c:pt idx="1">
                  <c:v>611</c:v>
                </c:pt>
                <c:pt idx="2">
                  <c:v>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4C1-714E-A64A-440F1E27AFB6}"/>
            </c:ext>
          </c:extLst>
        </c:ser>
        <c:ser>
          <c:idx val="5"/>
          <c:order val="4"/>
          <c:tx>
            <c:strRef>
              <c:f>'Marché produits 1-4'!$G$6</c:f>
              <c:strCache>
                <c:ptCount val="1"/>
                <c:pt idx="0">
                  <c:v>TOTAL B1 Crémerie</c:v>
                </c:pt>
              </c:strCache>
            </c:strRef>
          </c:tx>
          <c:spPr>
            <a:solidFill>
              <a:schemeClr val="accent6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produits 1-4'!$B$7:$B$18</c15:sqref>
                  </c15:fullRef>
                </c:ext>
              </c:extLst>
              <c:f>('Marché produits 1-4'!$B$7,'Marché produits 1-4'!$B$12,'Marché produits 1-4'!$B$18)</c:f>
              <c:numCache>
                <c:formatCode>General</c:formatCode>
                <c:ptCount val="3"/>
                <c:pt idx="0">
                  <c:v>2010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produits 1-4'!$G$7:$G$18</c15:sqref>
                  </c15:fullRef>
                </c:ext>
              </c:extLst>
              <c:f>('Marché produits 1-4'!$G$7,'Marché produits 1-4'!$G$12,'Marché produits 1-4'!$G$18)</c:f>
              <c:numCache>
                <c:formatCode>_-* #\ ##0_-;\-* #\ ##0_-;_-* "-"??_-;_-@_-</c:formatCode>
                <c:ptCount val="3"/>
                <c:pt idx="0">
                  <c:v>726</c:v>
                </c:pt>
                <c:pt idx="1">
                  <c:v>999</c:v>
                </c:pt>
                <c:pt idx="2">
                  <c:v>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4C1-714E-A64A-440F1E27AFB6}"/>
            </c:ext>
          </c:extLst>
        </c:ser>
        <c:ser>
          <c:idx val="6"/>
          <c:order val="5"/>
          <c:tx>
            <c:strRef>
              <c:f>'Marché produits 1-4'!$H$6</c:f>
              <c:strCache>
                <c:ptCount val="1"/>
                <c:pt idx="0">
                  <c:v>TOTAL B2  Viandes fraiches et transformées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produits 1-4'!$B$7:$B$18</c15:sqref>
                  </c15:fullRef>
                </c:ext>
              </c:extLst>
              <c:f>('Marché produits 1-4'!$B$7,'Marché produits 1-4'!$B$12,'Marché produits 1-4'!$B$18)</c:f>
              <c:numCache>
                <c:formatCode>General</c:formatCode>
                <c:ptCount val="3"/>
                <c:pt idx="0">
                  <c:v>2010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produits 1-4'!$H$7:$H$18</c15:sqref>
                  </c15:fullRef>
                </c:ext>
              </c:extLst>
              <c:f>('Marché produits 1-4'!$H$7,'Marché produits 1-4'!$H$12,'Marché produits 1-4'!$H$18)</c:f>
              <c:numCache>
                <c:formatCode>_-* #\ ##0_-;\-* #\ ##0_-;_-* "-"??_-;_-@_-</c:formatCode>
                <c:ptCount val="3"/>
                <c:pt idx="0">
                  <c:v>399</c:v>
                </c:pt>
                <c:pt idx="1">
                  <c:v>603</c:v>
                </c:pt>
                <c:pt idx="2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C1-714E-A64A-440F1E27AFB6}"/>
            </c:ext>
          </c:extLst>
        </c:ser>
        <c:ser>
          <c:idx val="7"/>
          <c:order val="6"/>
          <c:tx>
            <c:strRef>
              <c:f>'Marché produits 1-4'!$I$6</c:f>
              <c:strCache>
                <c:ptCount val="1"/>
                <c:pt idx="0">
                  <c:v>TOTAL E1 Epicerie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produits 1-4'!$B$7:$B$18</c15:sqref>
                  </c15:fullRef>
                </c:ext>
              </c:extLst>
              <c:f>('Marché produits 1-4'!$B$7,'Marché produits 1-4'!$B$12,'Marché produits 1-4'!$B$18)</c:f>
              <c:numCache>
                <c:formatCode>General</c:formatCode>
                <c:ptCount val="3"/>
                <c:pt idx="0">
                  <c:v>2010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produits 1-4'!$I$7:$I$18</c15:sqref>
                  </c15:fullRef>
                </c:ext>
              </c:extLst>
              <c:f>('Marché produits 1-4'!$I$7,'Marché produits 1-4'!$I$12,'Marché produits 1-4'!$I$18)</c:f>
              <c:numCache>
                <c:formatCode>_-* #\ ##0_-;\-* #\ ##0_-;_-* "-"??_-;_-@_-</c:formatCode>
                <c:ptCount val="3"/>
                <c:pt idx="0">
                  <c:v>848</c:v>
                </c:pt>
                <c:pt idx="1">
                  <c:v>1609</c:v>
                </c:pt>
                <c:pt idx="2">
                  <c:v>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C1-714E-A64A-440F1E27AFB6}"/>
            </c:ext>
          </c:extLst>
        </c:ser>
        <c:ser>
          <c:idx val="8"/>
          <c:order val="7"/>
          <c:tx>
            <c:strRef>
              <c:f>'Marché produits 1-4'!$J$6</c:f>
              <c:strCache>
                <c:ptCount val="1"/>
                <c:pt idx="0">
                  <c:v>TOTAL E2 Boissons sans alcool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'Marché produits 1-4'!$B$7:$B$18</c15:sqref>
                  </c15:fullRef>
                </c:ext>
              </c:extLst>
              <c:f>('Marché produits 1-4'!$B$7,'Marché produits 1-4'!$B$12,'Marché produits 1-4'!$B$18)</c:f>
              <c:numCache>
                <c:formatCode>General</c:formatCode>
                <c:ptCount val="3"/>
                <c:pt idx="0">
                  <c:v>2010</c:v>
                </c:pt>
                <c:pt idx="1">
                  <c:v>2015</c:v>
                </c:pt>
                <c:pt idx="2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'Marché produits 1-4'!$J$7:$J$18</c15:sqref>
                  </c15:fullRef>
                </c:ext>
              </c:extLst>
              <c:f>('Marché produits 1-4'!$J$7,'Marché produits 1-4'!$J$12,'Marché produits 1-4'!$J$18)</c:f>
              <c:numCache>
                <c:formatCode>_-* #\ ##0_-;\-* #\ ##0_-;_-* "-"??_-;_-@_-</c:formatCode>
                <c:ptCount val="3"/>
                <c:pt idx="0">
                  <c:v>186</c:v>
                </c:pt>
                <c:pt idx="1">
                  <c:v>294</c:v>
                </c:pt>
                <c:pt idx="2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4C1-714E-A64A-440F1E27A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16564095"/>
        <c:axId val="2116553663"/>
      </c:barChart>
      <c:catAx>
        <c:axId val="21165640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6553663"/>
        <c:crosses val="autoZero"/>
        <c:auto val="1"/>
        <c:lblAlgn val="ctr"/>
        <c:lblOffset val="100"/>
        <c:noMultiLvlLbl val="0"/>
      </c:catAx>
      <c:valAx>
        <c:axId val="2116553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65640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Nombre</a:t>
            </a:r>
            <a:r>
              <a:rPr lang="fr-FR" b="1" baseline="0"/>
              <a:t> moyen de références bio au 1er trimerstre 2020, 2021 et 2022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'Marché Evolution offre'!$AA$8</c:f>
              <c:strCache>
                <c:ptCount val="1"/>
                <c:pt idx="0">
                  <c:v>T1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'Marché Evolution offre'!$X$9:$X$17</c:f>
              <c:strCache>
                <c:ptCount val="9"/>
                <c:pt idx="0">
                  <c:v>BIO</c:v>
                </c:pt>
                <c:pt idx="1">
                  <c:v>BIO EPICERIE SALEE</c:v>
                </c:pt>
                <c:pt idx="2">
                  <c:v>BIO EPICERIE SUCREE</c:v>
                </c:pt>
                <c:pt idx="3">
                  <c:v>BIO FRAIS - LAITIER</c:v>
                </c:pt>
                <c:pt idx="4">
                  <c:v>BIO FRAIS NON LAITIER</c:v>
                </c:pt>
                <c:pt idx="5">
                  <c:v>BIO LIQUIDES - ALCOOL</c:v>
                </c:pt>
                <c:pt idx="6">
                  <c:v>BIO LIQUIDES SANS ALCOOL</c:v>
                </c:pt>
                <c:pt idx="7">
                  <c:v>BIO SURGELE SALE</c:v>
                </c:pt>
                <c:pt idx="8">
                  <c:v>BIO SURGELE SUCRE</c:v>
                </c:pt>
              </c:strCache>
            </c:strRef>
          </c:cat>
          <c:val>
            <c:numRef>
              <c:f>'Marché Evolution offre'!$AA$9:$AA$17</c:f>
              <c:numCache>
                <c:formatCode>#\ ###\ ##0.0</c:formatCode>
                <c:ptCount val="9"/>
                <c:pt idx="0">
                  <c:v>502.06879315081846</c:v>
                </c:pt>
                <c:pt idx="1">
                  <c:v>129.19209550591987</c:v>
                </c:pt>
                <c:pt idx="2">
                  <c:v>195.87807090854648</c:v>
                </c:pt>
                <c:pt idx="3">
                  <c:v>84.968088195223061</c:v>
                </c:pt>
                <c:pt idx="4">
                  <c:v>42.080542571716613</c:v>
                </c:pt>
                <c:pt idx="5">
                  <c:v>10.456513340117212</c:v>
                </c:pt>
                <c:pt idx="6">
                  <c:v>33.618352812271731</c:v>
                </c:pt>
                <c:pt idx="7">
                  <c:v>13.411318030054128</c:v>
                </c:pt>
                <c:pt idx="8">
                  <c:v>2.964970685908737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45-1D40-921A-85CFF9CA8D1B}"/>
            </c:ext>
          </c:extLst>
        </c:ser>
        <c:ser>
          <c:idx val="1"/>
          <c:order val="1"/>
          <c:tx>
            <c:strRef>
              <c:f>'Marché Evolution offre'!$Z$8</c:f>
              <c:strCache>
                <c:ptCount val="1"/>
                <c:pt idx="0">
                  <c:v>T1 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'Marché Evolution offre'!$X$9:$X$17</c:f>
              <c:strCache>
                <c:ptCount val="9"/>
                <c:pt idx="0">
                  <c:v>BIO</c:v>
                </c:pt>
                <c:pt idx="1">
                  <c:v>BIO EPICERIE SALEE</c:v>
                </c:pt>
                <c:pt idx="2">
                  <c:v>BIO EPICERIE SUCREE</c:v>
                </c:pt>
                <c:pt idx="3">
                  <c:v>BIO FRAIS - LAITIER</c:v>
                </c:pt>
                <c:pt idx="4">
                  <c:v>BIO FRAIS NON LAITIER</c:v>
                </c:pt>
                <c:pt idx="5">
                  <c:v>BIO LIQUIDES - ALCOOL</c:v>
                </c:pt>
                <c:pt idx="6">
                  <c:v>BIO LIQUIDES SANS ALCOOL</c:v>
                </c:pt>
                <c:pt idx="7">
                  <c:v>BIO SURGELE SALE</c:v>
                </c:pt>
                <c:pt idx="8">
                  <c:v>BIO SURGELE SUCRE</c:v>
                </c:pt>
              </c:strCache>
            </c:strRef>
          </c:cat>
          <c:val>
            <c:numRef>
              <c:f>'Marché Evolution offre'!$Z$9:$Z$17</c:f>
              <c:numCache>
                <c:formatCode>#\ ###\ ##0.0</c:formatCode>
                <c:ptCount val="9"/>
                <c:pt idx="0">
                  <c:v>523.88665660780873</c:v>
                </c:pt>
                <c:pt idx="1">
                  <c:v>135.97000954324827</c:v>
                </c:pt>
                <c:pt idx="2">
                  <c:v>199.68194920820258</c:v>
                </c:pt>
                <c:pt idx="3">
                  <c:v>89.317362376959537</c:v>
                </c:pt>
                <c:pt idx="4">
                  <c:v>45.195618233591681</c:v>
                </c:pt>
                <c:pt idx="5">
                  <c:v>9.9593332250906528</c:v>
                </c:pt>
                <c:pt idx="6">
                  <c:v>35.54917933976261</c:v>
                </c:pt>
                <c:pt idx="7">
                  <c:v>13.393986013986014</c:v>
                </c:pt>
                <c:pt idx="8">
                  <c:v>3.4934613546509103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5-1D40-921A-85CFF9CA8D1B}"/>
            </c:ext>
          </c:extLst>
        </c:ser>
        <c:ser>
          <c:idx val="0"/>
          <c:order val="2"/>
          <c:tx>
            <c:strRef>
              <c:f>'Marché Evolution offre'!$Y$8</c:f>
              <c:strCache>
                <c:ptCount val="1"/>
                <c:pt idx="0">
                  <c:v>T1 2020</c:v>
                </c:pt>
              </c:strCache>
            </c:strRef>
          </c:tx>
          <c:spPr>
            <a:solidFill>
              <a:schemeClr val="accent4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'Marché Evolution offre'!$X$9:$X$17</c:f>
              <c:strCache>
                <c:ptCount val="9"/>
                <c:pt idx="0">
                  <c:v>BIO</c:v>
                </c:pt>
                <c:pt idx="1">
                  <c:v>BIO EPICERIE SALEE</c:v>
                </c:pt>
                <c:pt idx="2">
                  <c:v>BIO EPICERIE SUCREE</c:v>
                </c:pt>
                <c:pt idx="3">
                  <c:v>BIO FRAIS - LAITIER</c:v>
                </c:pt>
                <c:pt idx="4">
                  <c:v>BIO FRAIS NON LAITIER</c:v>
                </c:pt>
                <c:pt idx="5">
                  <c:v>BIO LIQUIDES - ALCOOL</c:v>
                </c:pt>
                <c:pt idx="6">
                  <c:v>BIO LIQUIDES SANS ALCOOL</c:v>
                </c:pt>
                <c:pt idx="7">
                  <c:v>BIO SURGELE SALE</c:v>
                </c:pt>
                <c:pt idx="8">
                  <c:v>BIO SURGELE SUCRE</c:v>
                </c:pt>
              </c:strCache>
            </c:strRef>
          </c:cat>
          <c:val>
            <c:numRef>
              <c:f>'Marché Evolution offre'!$Y$9:$Y$17</c:f>
              <c:numCache>
                <c:formatCode>#\ ###\ ##0.0</c:formatCode>
                <c:ptCount val="9"/>
                <c:pt idx="0">
                  <c:v>497.85657817084098</c:v>
                </c:pt>
                <c:pt idx="1">
                  <c:v>130.93690910028536</c:v>
                </c:pt>
                <c:pt idx="2">
                  <c:v>186.69306939185103</c:v>
                </c:pt>
                <c:pt idx="3">
                  <c:v>88.960897035280425</c:v>
                </c:pt>
                <c:pt idx="4">
                  <c:v>43.935774568559637</c:v>
                </c:pt>
                <c:pt idx="5">
                  <c:v>7.5267127323370291</c:v>
                </c:pt>
                <c:pt idx="6">
                  <c:v>34.453052381451585</c:v>
                </c:pt>
                <c:pt idx="7">
                  <c:v>12.408424866426655</c:v>
                </c:pt>
                <c:pt idx="8">
                  <c:v>3.4627024362765808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5-1D40-921A-85CFF9CA8D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351720110"/>
        <c:axId val="340678709"/>
      </c:barChart>
      <c:catAx>
        <c:axId val="1351720110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0678709"/>
        <c:crossesAt val="0"/>
        <c:auto val="1"/>
        <c:lblAlgn val="ctr"/>
        <c:lblOffset val="100"/>
        <c:noMultiLvlLbl val="0"/>
      </c:catAx>
      <c:valAx>
        <c:axId val="340678709"/>
        <c:scaling>
          <c:orientation val="minMax"/>
          <c:min val="0"/>
        </c:scaling>
        <c:delete val="0"/>
        <c:axPos val="b"/>
        <c:numFmt formatCode="#,##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5172011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6073971275527019"/>
          <c:y val="0.15797310521370014"/>
          <c:w val="0.52138511997649306"/>
          <c:h val="0.68076160850264089"/>
        </c:manualLayout>
      </c:layout>
      <c:pieChart>
        <c:varyColors val="1"/>
        <c:ser>
          <c:idx val="0"/>
          <c:order val="0"/>
          <c:tx>
            <c:strRef>
              <c:f>'Marché 1-3 circuits répart'!$A$1</c:f>
              <c:strCache>
                <c:ptCount val="1"/>
                <c:pt idx="0">
                  <c:v>Part de marché des circuits (détail)</c:v>
                </c:pt>
              </c:strCache>
            </c:strRef>
          </c:tx>
          <c:dPt>
            <c:idx val="0"/>
            <c:bubble3D val="0"/>
            <c:spPr>
              <a:solidFill>
                <a:srgbClr val="5B9BD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68-47FB-A9CB-78FD239F9E87}"/>
              </c:ext>
            </c:extLst>
          </c:dPt>
          <c:dPt>
            <c:idx val="1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68-47FB-A9CB-78FD239F9E87}"/>
              </c:ext>
            </c:extLst>
          </c:dPt>
          <c:dPt>
            <c:idx val="2"/>
            <c:bubble3D val="0"/>
            <c:spPr>
              <a:solidFill>
                <a:srgbClr val="5B9BD5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68-47FB-A9CB-78FD239F9E87}"/>
              </c:ext>
            </c:extLst>
          </c:dPt>
          <c:dPt>
            <c:idx val="3"/>
            <c:bubble3D val="0"/>
            <c:spPr>
              <a:solidFill>
                <a:srgbClr val="4472C4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68-47FB-A9CB-78FD239F9E87}"/>
              </c:ext>
            </c:extLst>
          </c:dPt>
          <c:dPt>
            <c:idx val="4"/>
            <c:bubble3D val="0"/>
            <c:spPr>
              <a:solidFill>
                <a:srgbClr val="4472C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68-47FB-A9CB-78FD239F9E87}"/>
              </c:ext>
            </c:extLst>
          </c:dPt>
          <c:dPt>
            <c:idx val="5"/>
            <c:bubble3D val="0"/>
            <c:spPr>
              <a:solidFill>
                <a:srgbClr val="FFC000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68-47FB-A9CB-78FD239F9E8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68-47FB-A9CB-78FD239F9E87}"/>
              </c:ext>
            </c:extLst>
          </c:dPt>
          <c:dPt>
            <c:idx val="7"/>
            <c:bubble3D val="0"/>
            <c:spPr>
              <a:solidFill>
                <a:srgbClr val="FFC000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68-47FB-A9CB-78FD239F9E87}"/>
              </c:ext>
            </c:extLst>
          </c:dPt>
          <c:dPt>
            <c:idx val="8"/>
            <c:bubble3D val="0"/>
            <c:explosion val="13"/>
            <c:spPr>
              <a:solidFill>
                <a:srgbClr val="C00000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68-47FB-A9CB-78FD239F9E87}"/>
              </c:ext>
            </c:extLst>
          </c:dPt>
          <c:dPt>
            <c:idx val="9"/>
            <c:bubble3D val="0"/>
            <c:explosion val="18"/>
            <c:spPr>
              <a:solidFill>
                <a:srgbClr val="70AD47">
                  <a:lumMod val="75000"/>
                </a:srgb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B68-47FB-A9CB-78FD239F9E8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68-47FB-A9CB-78FD239F9E8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68-47FB-A9CB-78FD239F9E8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68-47FB-A9CB-78FD239F9E8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68-47FB-A9CB-78FD239F9E8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68-47FB-A9CB-78FD239F9E87}"/>
                </c:ext>
              </c:extLst>
            </c:dLbl>
            <c:dLbl>
              <c:idx val="5"/>
              <c:layout>
                <c:manualLayout>
                  <c:x val="3.3291027333339808E-2"/>
                  <c:y val="1.39843203059167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68-47FB-A9CB-78FD239F9E87}"/>
                </c:ext>
              </c:extLst>
            </c:dLbl>
            <c:dLbl>
              <c:idx val="6"/>
              <c:layout>
                <c:manualLayout>
                  <c:x val="-2.108963093145871E-2"/>
                  <c:y val="5.92592592592591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68-47FB-A9CB-78FD239F9E87}"/>
                </c:ext>
              </c:extLst>
            </c:dLbl>
            <c:dLbl>
              <c:idx val="7"/>
              <c:layout>
                <c:manualLayout>
                  <c:x val="-3.0083677452665041E-2"/>
                  <c:y val="-1.6460815083312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68-47FB-A9CB-78FD239F9E87}"/>
                </c:ext>
              </c:extLst>
            </c:dLbl>
            <c:dLbl>
              <c:idx val="8"/>
              <c:layout>
                <c:manualLayout>
                  <c:x val="-1.5743369035520306E-2"/>
                  <c:y val="-2.3214282450185239E-2"/>
                </c:manualLayout>
              </c:layout>
              <c:spPr>
                <a:solidFill>
                  <a:srgbClr val="C00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68-47FB-A9CB-78FD239F9E87}"/>
                </c:ext>
              </c:extLst>
            </c:dLbl>
            <c:dLbl>
              <c:idx val="9"/>
              <c:layout>
                <c:manualLayout>
                  <c:x val="5.7424041860006736E-3"/>
                  <c:y val="5.486430612144177E-3"/>
                </c:manualLayout>
              </c:layout>
              <c:spPr>
                <a:solidFill>
                  <a:srgbClr val="70AD47">
                    <a:lumMod val="75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68-47FB-A9CB-78FD239F9E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'Marché 1-3 circuits répart'!$A$13:$A$22</c:f>
              <c:strCache>
                <c:ptCount val="10"/>
                <c:pt idx="0">
                  <c:v>Hypermarchés</c:v>
                </c:pt>
                <c:pt idx="1">
                  <c:v>Supermarchés</c:v>
                </c:pt>
                <c:pt idx="2">
                  <c:v>Proxi, superettes</c:v>
                </c:pt>
                <c:pt idx="3">
                  <c:v>Drive</c:v>
                </c:pt>
                <c:pt idx="4">
                  <c:v>Hard-discount (EDMP)</c:v>
                </c:pt>
                <c:pt idx="5">
                  <c:v>Réseaux bio en magasin</c:v>
                </c:pt>
                <c:pt idx="6">
                  <c:v>eCommerce réseau BIO</c:v>
                </c:pt>
                <c:pt idx="7">
                  <c:v>Magasins bio indépendants</c:v>
                </c:pt>
                <c:pt idx="8">
                  <c:v>Artisans-Commerçants</c:v>
                </c:pt>
                <c:pt idx="9">
                  <c:v>Vente Directe</c:v>
                </c:pt>
              </c:strCache>
            </c:strRef>
          </c:cat>
          <c:val>
            <c:numRef>
              <c:f>'Marché 1-3 circuits répart'!$E$13:$E$22</c:f>
              <c:numCache>
                <c:formatCode>0.0%</c:formatCode>
                <c:ptCount val="10"/>
                <c:pt idx="0">
                  <c:v>0.17268554935455677</c:v>
                </c:pt>
                <c:pt idx="1">
                  <c:v>0.19128030374376478</c:v>
                </c:pt>
                <c:pt idx="2">
                  <c:v>5.5424751267510425E-2</c:v>
                </c:pt>
                <c:pt idx="3">
                  <c:v>6.1516480686101653E-2</c:v>
                </c:pt>
                <c:pt idx="4">
                  <c:v>4.5548160456056759E-2</c:v>
                </c:pt>
                <c:pt idx="5">
                  <c:v>0.22282023681377824</c:v>
                </c:pt>
                <c:pt idx="6">
                  <c:v>1.3082719218348927E-2</c:v>
                </c:pt>
                <c:pt idx="7">
                  <c:v>3.2955204106980211E-2</c:v>
                </c:pt>
                <c:pt idx="8">
                  <c:v>7.7337087024923409E-2</c:v>
                </c:pt>
                <c:pt idx="9">
                  <c:v>0.12734950732797881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B68-47FB-A9CB-78FD239F9E8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0308054519613185"/>
          <c:y val="2.4737213543036492E-2"/>
          <c:w val="0.55397361539890466"/>
          <c:h val="0.8280826451352725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'Marché imports - Export 1-7'!$C$3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438A5E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AAFF253-030A-4611-8C9C-2730A56563B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2FA-6F46-B43B-26EB340FD6B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B852EFB-688F-4EDE-AAA9-A3A2A2B426A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2FA-6F46-B43B-26EB340FD6B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51F13A4-3E6D-4EB1-A119-83927148AC19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2FA-6F46-B43B-26EB340FD6B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926B49F-E307-4D53-ACE2-3E97807E3D4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2FA-6F46-B43B-26EB340FD6B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CF4C949-0EDA-46BA-A52C-FD04E780231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2FA-6F46-B43B-26EB340FD6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00A4495-E759-40E8-9245-FA232B0B0A2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2FA-6F46-B43B-26EB340FD6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C821B20-0FF7-47B9-A586-23D75BFA476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2FA-6F46-B43B-26EB340FD6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35DF279-6A46-4824-9779-4E1316A9DBD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2FA-6F46-B43B-26EB340FD6B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637B7CB-65D2-499D-84CA-8D61B1288D6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2FA-6F46-B43B-26EB340FD6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E3B000A-B5D4-43B9-887F-DB62C3E0839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2FA-6F46-B43B-26EB340FD6B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82FA-6F46-B43B-26EB340FD6B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2FA-6F46-B43B-26EB340FD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'Marché imports - Export 1-7'!$B$4:$B$15</c:f>
              <c:strCache>
                <c:ptCount val="12"/>
                <c:pt idx="0">
                  <c:v>Œufs</c:v>
                </c:pt>
                <c:pt idx="1">
                  <c:v>Lait, produits laitiers</c:v>
                </c:pt>
                <c:pt idx="2">
                  <c:v>Vins et autres boissons alcoolisées</c:v>
                </c:pt>
                <c:pt idx="3">
                  <c:v>Viandes fraiches et transformées</c:v>
                </c:pt>
                <c:pt idx="4">
                  <c:v>Boulangerie pâtisserie fraiche</c:v>
                </c:pt>
                <c:pt idx="5">
                  <c:v>Légumes</c:v>
                </c:pt>
                <c:pt idx="6">
                  <c:v>Traiteur et surgelés</c:v>
                </c:pt>
                <c:pt idx="7">
                  <c:v>Epicerie et boissons non alcoolisées</c:v>
                </c:pt>
                <c:pt idx="8">
                  <c:v>Fruits</c:v>
                </c:pt>
                <c:pt idx="9">
                  <c:v>Mer, saurisserie, fumaison</c:v>
                </c:pt>
                <c:pt idx="11">
                  <c:v>TOUS PRODUITS</c:v>
                </c:pt>
              </c:strCache>
            </c:strRef>
          </c:cat>
          <c:val>
            <c:numRef>
              <c:f>'Marché imports - Export 1-7'!$C$4:$C$15</c:f>
              <c:numCache>
                <c:formatCode>General</c:formatCode>
                <c:ptCount val="12"/>
                <c:pt idx="0">
                  <c:v>405</c:v>
                </c:pt>
                <c:pt idx="1">
                  <c:v>791</c:v>
                </c:pt>
                <c:pt idx="2">
                  <c:v>856</c:v>
                </c:pt>
                <c:pt idx="3">
                  <c:v>634</c:v>
                </c:pt>
                <c:pt idx="4">
                  <c:v>578</c:v>
                </c:pt>
                <c:pt idx="5">
                  <c:v>528</c:v>
                </c:pt>
                <c:pt idx="6">
                  <c:v>264</c:v>
                </c:pt>
                <c:pt idx="7">
                  <c:v>1295</c:v>
                </c:pt>
                <c:pt idx="8">
                  <c:v>243</c:v>
                </c:pt>
                <c:pt idx="9">
                  <c:v>14</c:v>
                </c:pt>
                <c:pt idx="11">
                  <c:v>5608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'Marché imports - Export 1-7'!$H$5:$H$15</c15:f>
                <c15:dlblRangeCache>
                  <c:ptCount val="11"/>
                  <c:pt idx="0">
                    <c:v>99%</c:v>
                  </c:pt>
                  <c:pt idx="1">
                    <c:v>98%</c:v>
                  </c:pt>
                  <c:pt idx="2">
                    <c:v>95%</c:v>
                  </c:pt>
                  <c:pt idx="3">
                    <c:v>94%</c:v>
                  </c:pt>
                  <c:pt idx="4">
                    <c:v>82%</c:v>
                  </c:pt>
                  <c:pt idx="5">
                    <c:v>69%</c:v>
                  </c:pt>
                  <c:pt idx="6">
                    <c:v>45%</c:v>
                  </c:pt>
                  <c:pt idx="7">
                    <c:v>39%</c:v>
                  </c:pt>
                  <c:pt idx="8">
                    <c:v>10%</c:v>
                  </c:pt>
                  <c:pt idx="10">
                    <c:v>70%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82FA-6F46-B43B-26EB340FD6B4}"/>
            </c:ext>
          </c:extLst>
        </c:ser>
        <c:ser>
          <c:idx val="1"/>
          <c:order val="1"/>
          <c:tx>
            <c:strRef>
              <c:f>'Marché imports - Export 1-7'!$D$3</c:f>
              <c:strCache>
                <c:ptCount val="1"/>
                <c:pt idx="0">
                  <c:v>UE</c:v>
                </c:pt>
              </c:strCache>
            </c:strRef>
          </c:tx>
          <c:spPr>
            <a:solidFill>
              <a:srgbClr val="436F8A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FA-6F46-B43B-26EB340FD6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FA-6F46-B43B-26EB340FD6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FA-6F46-B43B-26EB340FD6B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58CD0A1-B3AD-48B7-901B-CD3377FB972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2FA-6F46-B43B-26EB340FD6B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07F6DC1-74FB-4120-82A5-0149EB46C7DE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2FA-6F46-B43B-26EB340FD6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5046085-A16F-48F0-95C2-F6DE098FA8A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2FA-6F46-B43B-26EB340FD6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E96EEA7-3A1A-4743-8A55-34CE8B8579A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2FA-6F46-B43B-26EB340FD6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412502A-351F-4AF2-9FC7-B2686DA7902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2FA-6F46-B43B-26EB340FD6B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9EC7D7F-7F01-4556-B895-28BEBCE2927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2FA-6F46-B43B-26EB340FD6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06D6EF3-D0C1-4A3C-99FA-7933F91F906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2FA-6F46-B43B-26EB340FD6B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82FA-6F46-B43B-26EB340FD6B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82FA-6F46-B43B-26EB340FD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'Marché imports - Export 1-7'!$B$4:$B$15</c:f>
              <c:strCache>
                <c:ptCount val="12"/>
                <c:pt idx="0">
                  <c:v>Œufs</c:v>
                </c:pt>
                <c:pt idx="1">
                  <c:v>Lait, produits laitiers</c:v>
                </c:pt>
                <c:pt idx="2">
                  <c:v>Vins et autres boissons alcoolisées</c:v>
                </c:pt>
                <c:pt idx="3">
                  <c:v>Viandes fraiches et transformées</c:v>
                </c:pt>
                <c:pt idx="4">
                  <c:v>Boulangerie pâtisserie fraiche</c:v>
                </c:pt>
                <c:pt idx="5">
                  <c:v>Légumes</c:v>
                </c:pt>
                <c:pt idx="6">
                  <c:v>Traiteur et surgelés</c:v>
                </c:pt>
                <c:pt idx="7">
                  <c:v>Epicerie et boissons non alcoolisées</c:v>
                </c:pt>
                <c:pt idx="8">
                  <c:v>Fruits</c:v>
                </c:pt>
                <c:pt idx="9">
                  <c:v>Mer, saurisserie, fumaison</c:v>
                </c:pt>
                <c:pt idx="11">
                  <c:v>TOUS PRODUITS</c:v>
                </c:pt>
              </c:strCache>
            </c:strRef>
          </c:cat>
          <c:val>
            <c:numRef>
              <c:f>'Marché imports - Export 1-7'!$D$4:$D$15</c:f>
              <c:numCache>
                <c:formatCode>General</c:formatCode>
                <c:ptCount val="12"/>
                <c:pt idx="0">
                  <c:v>2</c:v>
                </c:pt>
                <c:pt idx="1">
                  <c:v>8</c:v>
                </c:pt>
                <c:pt idx="2">
                  <c:v>13</c:v>
                </c:pt>
                <c:pt idx="3">
                  <c:v>31</c:v>
                </c:pt>
                <c:pt idx="4">
                  <c:v>36</c:v>
                </c:pt>
                <c:pt idx="5">
                  <c:v>96</c:v>
                </c:pt>
                <c:pt idx="6">
                  <c:v>92</c:v>
                </c:pt>
                <c:pt idx="7">
                  <c:v>679</c:v>
                </c:pt>
                <c:pt idx="8">
                  <c:v>160</c:v>
                </c:pt>
                <c:pt idx="9">
                  <c:v>46</c:v>
                </c:pt>
                <c:pt idx="11" formatCode="#,##0">
                  <c:v>1162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'Marché imports - Export 1-7'!$I$5:$I$15</c15:f>
                <c15:dlblRangeCache>
                  <c:ptCount val="11"/>
                  <c:pt idx="0">
                    <c:v>1%</c:v>
                  </c:pt>
                  <c:pt idx="1">
                    <c:v>1%</c:v>
                  </c:pt>
                  <c:pt idx="2">
                    <c:v>5%</c:v>
                  </c:pt>
                  <c:pt idx="3">
                    <c:v>6%</c:v>
                  </c:pt>
                  <c:pt idx="4">
                    <c:v>15%</c:v>
                  </c:pt>
                  <c:pt idx="5">
                    <c:v>24%</c:v>
                  </c:pt>
                  <c:pt idx="6">
                    <c:v>23%</c:v>
                  </c:pt>
                  <c:pt idx="7">
                    <c:v>26%</c:v>
                  </c:pt>
                  <c:pt idx="8">
                    <c:v>34%</c:v>
                  </c:pt>
                  <c:pt idx="10">
                    <c:v>14%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9-82FA-6F46-B43B-26EB340FD6B4}"/>
            </c:ext>
          </c:extLst>
        </c:ser>
        <c:ser>
          <c:idx val="2"/>
          <c:order val="2"/>
          <c:tx>
            <c:strRef>
              <c:f>'Marché imports - Export 1-7'!$E$3</c:f>
              <c:strCache>
                <c:ptCount val="1"/>
                <c:pt idx="0">
                  <c:v>Pays tiers</c:v>
                </c:pt>
              </c:strCache>
            </c:strRef>
          </c:tx>
          <c:spPr>
            <a:solidFill>
              <a:srgbClr val="C6C6BE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FA-6F46-B43B-26EB340FD6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FA-6F46-B43B-26EB340FD6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FA-6F46-B43B-26EB340FD6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FA-6F46-B43B-26EB340FD6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FA-6F46-B43B-26EB340FD6B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568CF90-AE7F-4723-B0DE-76191EDF370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82FA-6F46-B43B-26EB340FD6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C4B1E89-8DF8-466A-BA07-86850A71B75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2FA-6F46-B43B-26EB340FD6B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4172E40-FD79-4AFD-B77B-B45B3868C3F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2FA-6F46-B43B-26EB340FD6B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73FA84A-2F6D-45D1-9F1A-7303691AD6E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82FA-6F46-B43B-26EB340FD6B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4BB4EF7-7A08-4A9B-BB24-C1145CB918F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82FA-6F46-B43B-26EB340FD6B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82FA-6F46-B43B-26EB340FD6B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82FA-6F46-B43B-26EB340FD6B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'Marché imports - Export 1-7'!$B$4:$B$15</c:f>
              <c:strCache>
                <c:ptCount val="12"/>
                <c:pt idx="0">
                  <c:v>Œufs</c:v>
                </c:pt>
                <c:pt idx="1">
                  <c:v>Lait, produits laitiers</c:v>
                </c:pt>
                <c:pt idx="2">
                  <c:v>Vins et autres boissons alcoolisées</c:v>
                </c:pt>
                <c:pt idx="3">
                  <c:v>Viandes fraiches et transformées</c:v>
                </c:pt>
                <c:pt idx="4">
                  <c:v>Boulangerie pâtisserie fraiche</c:v>
                </c:pt>
                <c:pt idx="5">
                  <c:v>Légumes</c:v>
                </c:pt>
                <c:pt idx="6">
                  <c:v>Traiteur et surgelés</c:v>
                </c:pt>
                <c:pt idx="7">
                  <c:v>Epicerie et boissons non alcoolisées</c:v>
                </c:pt>
                <c:pt idx="8">
                  <c:v>Fruits</c:v>
                </c:pt>
                <c:pt idx="9">
                  <c:v>Mer, saurisserie, fumaison</c:v>
                </c:pt>
                <c:pt idx="11">
                  <c:v>TOUS PRODUITS</c:v>
                </c:pt>
              </c:strCache>
            </c:strRef>
          </c:cat>
          <c:val>
            <c:numRef>
              <c:f>'Marché imports - Export 1-7'!$E$4:$E$15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18</c:v>
                </c:pt>
                <c:pt idx="6">
                  <c:v>26</c:v>
                </c:pt>
                <c:pt idx="7">
                  <c:v>929</c:v>
                </c:pt>
                <c:pt idx="8">
                  <c:v>214</c:v>
                </c:pt>
                <c:pt idx="9">
                  <c:v>77</c:v>
                </c:pt>
                <c:pt idx="11" formatCode="#,##0">
                  <c:v>1269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'Marché imports - Export 1-7'!$J$5:$J$15</c15:f>
                <c15:dlblRangeCache>
                  <c:ptCount val="11"/>
                  <c:pt idx="0">
                    <c:v>0%</c:v>
                  </c:pt>
                  <c:pt idx="1">
                    <c:v>0%</c:v>
                  </c:pt>
                  <c:pt idx="2">
                    <c:v>0%</c:v>
                  </c:pt>
                  <c:pt idx="3">
                    <c:v>0%</c:v>
                  </c:pt>
                  <c:pt idx="4">
                    <c:v>3%</c:v>
                  </c:pt>
                  <c:pt idx="5">
                    <c:v>7%</c:v>
                  </c:pt>
                  <c:pt idx="6">
                    <c:v>32%</c:v>
                  </c:pt>
                  <c:pt idx="7">
                    <c:v>35%</c:v>
                  </c:pt>
                  <c:pt idx="8">
                    <c:v>56%</c:v>
                  </c:pt>
                  <c:pt idx="10">
                    <c:v>16%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6-82FA-6F46-B43B-26EB340FD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overlap val="100"/>
        <c:axId val="82759680"/>
        <c:axId val="82761216"/>
      </c:barChart>
      <c:catAx>
        <c:axId val="82759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 b="0"/>
            </a:pPr>
            <a:endParaRPr lang="fr-FR"/>
          </a:p>
        </c:txPr>
        <c:crossAx val="82761216"/>
        <c:crosses val="autoZero"/>
        <c:auto val="1"/>
        <c:lblAlgn val="ctr"/>
        <c:lblOffset val="100"/>
        <c:noMultiLvlLbl val="0"/>
      </c:catAx>
      <c:valAx>
        <c:axId val="8276121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fr-FR"/>
          </a:p>
        </c:txPr>
        <c:crossAx val="8275968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38844154088460986"/>
          <c:y val="0.91353580383286859"/>
          <c:w val="0.53476305592680917"/>
          <c:h val="7.9666424740949052E-2"/>
        </c:manualLayout>
      </c:layout>
      <c:overlay val="0"/>
      <c:txPr>
        <a:bodyPr/>
        <a:lstStyle/>
        <a:p>
          <a:pPr>
            <a:defRPr sz="140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0308054519613185"/>
          <c:y val="2.4737213543036492E-2"/>
          <c:w val="0.55397361539890466"/>
          <c:h val="0.8280826451352725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'Marché imports - Export 1-7'!$L$3</c:f>
              <c:strCache>
                <c:ptCount val="1"/>
                <c:pt idx="0">
                  <c:v>UE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B79-44E9-A0DF-407CD4E071CD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73-487A-B464-6DB556FB16F3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79-44E9-A0DF-407CD4E071CD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79-44E9-A0DF-407CD4E07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'Marché imports - Export 1-7'!$B$5:$B$15</c:f>
              <c:strCache>
                <c:ptCount val="11"/>
                <c:pt idx="0">
                  <c:v>Lait, produits laitiers</c:v>
                </c:pt>
                <c:pt idx="1">
                  <c:v>Vins et autres boissons alcoolisées</c:v>
                </c:pt>
                <c:pt idx="2">
                  <c:v>Viandes fraiches et transformées</c:v>
                </c:pt>
                <c:pt idx="3">
                  <c:v>Boulangerie pâtisserie fraiche</c:v>
                </c:pt>
                <c:pt idx="4">
                  <c:v>Légumes</c:v>
                </c:pt>
                <c:pt idx="5">
                  <c:v>Traiteur et surgelés</c:v>
                </c:pt>
                <c:pt idx="6">
                  <c:v>Epicerie et boissons non alcoolisées</c:v>
                </c:pt>
                <c:pt idx="7">
                  <c:v>Fruits</c:v>
                </c:pt>
                <c:pt idx="8">
                  <c:v>Mer, saurisserie, fumaison</c:v>
                </c:pt>
                <c:pt idx="10">
                  <c:v>TOUS PRODUITS</c:v>
                </c:pt>
              </c:strCache>
            </c:strRef>
          </c:cat>
          <c:val>
            <c:numRef>
              <c:f>'Marché imports - Export 1-7'!$L$5:$L$15</c:f>
              <c:numCache>
                <c:formatCode>General</c:formatCode>
                <c:ptCount val="11"/>
                <c:pt idx="0">
                  <c:v>61</c:v>
                </c:pt>
                <c:pt idx="1">
                  <c:v>229</c:v>
                </c:pt>
                <c:pt idx="2">
                  <c:v>32</c:v>
                </c:pt>
                <c:pt idx="3">
                  <c:v>5</c:v>
                </c:pt>
                <c:pt idx="4">
                  <c:v>38</c:v>
                </c:pt>
                <c:pt idx="5">
                  <c:v>9</c:v>
                </c:pt>
                <c:pt idx="6">
                  <c:v>181</c:v>
                </c:pt>
                <c:pt idx="7">
                  <c:v>58</c:v>
                </c:pt>
                <c:pt idx="8">
                  <c:v>6</c:v>
                </c:pt>
                <c:pt idx="10">
                  <c:v>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81-4044-891C-9D616FC9051C}"/>
            </c:ext>
          </c:extLst>
        </c:ser>
        <c:ser>
          <c:idx val="1"/>
          <c:order val="1"/>
          <c:tx>
            <c:strRef>
              <c:f>'Marché imports - Export 1-7'!$M$3</c:f>
              <c:strCache>
                <c:ptCount val="1"/>
                <c:pt idx="0">
                  <c:v>Pays tiers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73-487A-B464-6DB556FB16F3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79-44E9-A0DF-407CD4E071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'Marché imports - Export 1-7'!$B$5:$B$15</c:f>
              <c:strCache>
                <c:ptCount val="11"/>
                <c:pt idx="0">
                  <c:v>Lait, produits laitiers</c:v>
                </c:pt>
                <c:pt idx="1">
                  <c:v>Vins et autres boissons alcoolisées</c:v>
                </c:pt>
                <c:pt idx="2">
                  <c:v>Viandes fraiches et transformées</c:v>
                </c:pt>
                <c:pt idx="3">
                  <c:v>Boulangerie pâtisserie fraiche</c:v>
                </c:pt>
                <c:pt idx="4">
                  <c:v>Légumes</c:v>
                </c:pt>
                <c:pt idx="5">
                  <c:v>Traiteur et surgelés</c:v>
                </c:pt>
                <c:pt idx="6">
                  <c:v>Epicerie et boissons non alcoolisées</c:v>
                </c:pt>
                <c:pt idx="7">
                  <c:v>Fruits</c:v>
                </c:pt>
                <c:pt idx="8">
                  <c:v>Mer, saurisserie, fumaison</c:v>
                </c:pt>
                <c:pt idx="10">
                  <c:v>TOUS PRODUITS</c:v>
                </c:pt>
              </c:strCache>
            </c:strRef>
          </c:cat>
          <c:val>
            <c:numRef>
              <c:f>'Marché imports - Export 1-7'!$M$5:$M$15</c:f>
              <c:numCache>
                <c:formatCode>General</c:formatCode>
                <c:ptCount val="11"/>
                <c:pt idx="0">
                  <c:v>10</c:v>
                </c:pt>
                <c:pt idx="1">
                  <c:v>341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45</c:v>
                </c:pt>
                <c:pt idx="7">
                  <c:v>28</c:v>
                </c:pt>
                <c:pt idx="8">
                  <c:v>1</c:v>
                </c:pt>
                <c:pt idx="10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B81-4044-891C-9D616FC9051C}"/>
            </c:ext>
          </c:extLst>
        </c:ser>
        <c:ser>
          <c:idx val="2"/>
          <c:order val="2"/>
          <c:tx>
            <c:strRef>
              <c:f>'Marché imports - Export 1-7'!$N$3</c:f>
              <c:strCache>
                <c:ptCount val="1"/>
                <c:pt idx="0">
                  <c:v>Total Export</c:v>
                </c:pt>
              </c:strCache>
            </c:strRef>
          </c:tx>
          <c:spPr>
            <a:noFill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'Marché imports - Export 1-7'!$B$5:$B$15</c:f>
              <c:strCache>
                <c:ptCount val="11"/>
                <c:pt idx="0">
                  <c:v>Lait, produits laitiers</c:v>
                </c:pt>
                <c:pt idx="1">
                  <c:v>Vins et autres boissons alcoolisées</c:v>
                </c:pt>
                <c:pt idx="2">
                  <c:v>Viandes fraiches et transformées</c:v>
                </c:pt>
                <c:pt idx="3">
                  <c:v>Boulangerie pâtisserie fraiche</c:v>
                </c:pt>
                <c:pt idx="4">
                  <c:v>Légumes</c:v>
                </c:pt>
                <c:pt idx="5">
                  <c:v>Traiteur et surgelés</c:v>
                </c:pt>
                <c:pt idx="6">
                  <c:v>Epicerie et boissons non alcoolisées</c:v>
                </c:pt>
                <c:pt idx="7">
                  <c:v>Fruits</c:v>
                </c:pt>
                <c:pt idx="8">
                  <c:v>Mer, saurisserie, fumaison</c:v>
                </c:pt>
                <c:pt idx="10">
                  <c:v>TOUS PRODUITS</c:v>
                </c:pt>
              </c:strCache>
            </c:strRef>
          </c:cat>
          <c:val>
            <c:numRef>
              <c:f>'Marché imports - Export 1-7'!$N$5:$N$15</c:f>
              <c:numCache>
                <c:formatCode>General</c:formatCode>
                <c:ptCount val="11"/>
                <c:pt idx="0">
                  <c:v>71</c:v>
                </c:pt>
                <c:pt idx="1">
                  <c:v>570</c:v>
                </c:pt>
                <c:pt idx="2">
                  <c:v>34</c:v>
                </c:pt>
                <c:pt idx="3">
                  <c:v>5</c:v>
                </c:pt>
                <c:pt idx="4">
                  <c:v>40</c:v>
                </c:pt>
                <c:pt idx="5">
                  <c:v>10</c:v>
                </c:pt>
                <c:pt idx="6">
                  <c:v>225</c:v>
                </c:pt>
                <c:pt idx="7">
                  <c:v>86</c:v>
                </c:pt>
                <c:pt idx="8">
                  <c:v>7</c:v>
                </c:pt>
                <c:pt idx="10">
                  <c:v>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9B81-4044-891C-9D616FC90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overlap val="100"/>
        <c:axId val="82759680"/>
        <c:axId val="82761216"/>
      </c:barChart>
      <c:catAx>
        <c:axId val="82759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 b="0"/>
            </a:pPr>
            <a:endParaRPr lang="fr-FR"/>
          </a:p>
        </c:txPr>
        <c:crossAx val="82761216"/>
        <c:crosses val="autoZero"/>
        <c:auto val="1"/>
        <c:lblAlgn val="ctr"/>
        <c:lblOffset val="100"/>
        <c:noMultiLvlLbl val="0"/>
      </c:catAx>
      <c:valAx>
        <c:axId val="82761216"/>
        <c:scaling>
          <c:orientation val="minMax"/>
          <c:max val="1100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/>
            </a:pPr>
            <a:endParaRPr lang="fr-FR"/>
          </a:p>
        </c:txPr>
        <c:crossAx val="82759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844154088460986"/>
          <c:y val="0.91353580383286859"/>
          <c:w val="0.31307188095659955"/>
          <c:h val="8.646417194790372E-2"/>
        </c:manualLayout>
      </c:layout>
      <c:overlay val="0"/>
      <c:txPr>
        <a:bodyPr/>
        <a:lstStyle/>
        <a:p>
          <a:pPr>
            <a:defRPr sz="140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10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425450</xdr:colOff>
      <xdr:row>0</xdr:row>
      <xdr:rowOff>0</xdr:rowOff>
    </xdr:from>
    <xdr:to>
      <xdr:col>2</xdr:col>
      <xdr:colOff>2195253</xdr:colOff>
      <xdr:row>26</xdr:row>
      <xdr:rowOff>123825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EB7DC7F-DAC3-EED0-2B41-86E157799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0" y="0"/>
          <a:ext cx="3446203" cy="53117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3.54923E-5</cdr:x>
      <cdr:y>0</cdr:y>
    </cdr:from>
    <cdr:to>
      <cdr:x>3.54923E-5</cdr:x>
      <cdr:y>0</cdr:y>
    </cdr:to>
    <cdr:grpSp>
      <cdr:nvGrpSpPr>
        <cdr:cNvPr id="4" name="Groupe 3">
          <a:extLst xmlns:a="http://schemas.openxmlformats.org/drawingml/2006/main">
            <a:ext uri="{FF2B5EF4-FFF2-40B4-BE49-F238E27FC236}">
              <a16:creationId xmlns:a16="http://schemas.microsoft.com/office/drawing/2014/main" id="{6B0631DF-1580-4D18-B976-34EF8A064CF9}"/>
            </a:ext>
          </a:extLst>
        </cdr:cNvPr>
        <cdr:cNvGrpSpPr/>
      </cdr:nvGrpSpPr>
      <cdr:grpSpPr>
        <a:xfrm xmlns:a="http://schemas.openxmlformats.org/drawingml/2006/main">
          <a:off x="251" y="0"/>
          <a:ext cx="0" cy="0"/>
          <a:chOff x="251" y="0"/>
          <a:chExt cx="0" cy="0"/>
        </a:xfrm>
      </cdr:grpSpPr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352236</xdr:colOff>
      <xdr:row>26</xdr:row>
      <xdr:rowOff>60579</xdr:rowOff>
    </xdr:from>
    <xdr:to>
      <xdr:col>16</xdr:col>
      <xdr:colOff>493557</xdr:colOff>
      <xdr:row>66</xdr:row>
      <xdr:rowOff>114101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5F202A3-6AEB-6541-97B8-6B9578FAF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0.92438</cdr:x>
      <cdr:y>0.02161</cdr:y>
    </cdr:from>
    <cdr:to>
      <cdr:x>0.99549</cdr:x>
      <cdr:y>0.06483</cdr:y>
    </cdr:to>
    <cdr:sp macro="" textlink="">
      <cdr:nvSpPr>
        <cdr:cNvPr id="6" name="ZoneTexte 5">
          <a:extLst xmlns:a="http://schemas.openxmlformats.org/drawingml/2006/main">
            <a:ext uri="{FF2B5EF4-FFF2-40B4-BE49-F238E27FC236}">
              <a16:creationId xmlns:a16="http://schemas.microsoft.com/office/drawing/2014/main" id="{7660024B-B6A0-43E8-A0A8-4C33DEC39A72}"/>
            </a:ext>
          </a:extLst>
        </cdr:cNvPr>
        <cdr:cNvSpPr txBox="1"/>
      </cdr:nvSpPr>
      <cdr:spPr>
        <a:xfrm xmlns:a="http://schemas.openxmlformats.org/drawingml/2006/main">
          <a:off x="11346873" y="152401"/>
          <a:ext cx="872837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0.68902</cdr:x>
      <cdr:y>0.01404</cdr:y>
    </cdr:from>
    <cdr:to>
      <cdr:x>0.91024</cdr:x>
      <cdr:y>0.09852</cdr:y>
    </cdr:to>
    <cdr:sp macro="" textlink="">
      <cdr:nvSpPr>
        <cdr:cNvPr id="9" name="ZoneTexte 8">
          <a:extLst xmlns:a="http://schemas.openxmlformats.org/drawingml/2006/main">
            <a:ext uri="{FF2B5EF4-FFF2-40B4-BE49-F238E27FC236}">
              <a16:creationId xmlns:a16="http://schemas.microsoft.com/office/drawing/2014/main" id="{572579AD-3772-47F9-B536-0A58F3C43FFD}"/>
            </a:ext>
          </a:extLst>
        </cdr:cNvPr>
        <cdr:cNvSpPr txBox="1"/>
      </cdr:nvSpPr>
      <cdr:spPr>
        <a:xfrm xmlns:a="http://schemas.openxmlformats.org/drawingml/2006/main">
          <a:off x="8478057" y="98598"/>
          <a:ext cx="2721995" cy="5930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fr-FR" sz="1600" b="1"/>
            <a:t>Nombre d'opérateurs</a:t>
          </a:r>
        </a:p>
        <a:p xmlns:a="http://schemas.openxmlformats.org/drawingml/2006/main">
          <a:pPr algn="r"/>
          <a:r>
            <a:rPr lang="fr-FR" sz="1600" b="1" baseline="0"/>
            <a:t>engagés</a:t>
          </a:r>
          <a:endParaRPr lang="fr-FR" sz="1600" b="1"/>
        </a:p>
      </cdr:txBody>
    </cdr:sp>
  </cdr:relSizeAnchor>
  <cdr:relSizeAnchor xmlns:cdr="http://schemas.openxmlformats.org/drawingml/2006/chartDrawing">
    <cdr:from>
      <cdr:x>0.64131</cdr:x>
      <cdr:y>0.14889</cdr:y>
    </cdr:from>
    <cdr:to>
      <cdr:x>0.81744</cdr:x>
      <cdr:y>0.21598</cdr:y>
    </cdr:to>
    <cdr:sp macro="" textlink="'Production 2-3 Evolution'!$G$23">
      <cdr:nvSpPr>
        <cdr:cNvPr id="4" name="ZoneTexte 1">
          <a:extLst xmlns:a="http://schemas.openxmlformats.org/drawingml/2006/main">
            <a:ext uri="{FF2B5EF4-FFF2-40B4-BE49-F238E27FC236}">
              <a16:creationId xmlns:a16="http://schemas.microsoft.com/office/drawing/2014/main" id="{B27FFBD3-D634-44D0-8CAB-13D5E4ADB29E}"/>
            </a:ext>
          </a:extLst>
        </cdr:cNvPr>
        <cdr:cNvSpPr txBox="1"/>
      </cdr:nvSpPr>
      <cdr:spPr>
        <a:xfrm xmlns:a="http://schemas.openxmlformats.org/drawingml/2006/main">
          <a:off x="9141513" y="1120335"/>
          <a:ext cx="2510590" cy="5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415FC33-47F6-40D1-B92B-408FC3956760}" type="TxLink">
            <a:rPr lang="en-US" sz="2400" b="1" i="0" u="none" strike="noStrike">
              <a:solidFill>
                <a:schemeClr val="accent6">
                  <a:lumMod val="50000"/>
                </a:schemeClr>
              </a:solidFill>
              <a:latin typeface="Calibri"/>
              <a:ea typeface="+mn-ea"/>
              <a:cs typeface="Calibri"/>
            </a:rPr>
            <a:pPr algn="l"/>
            <a:t>2,876 millions ha</a:t>
          </a:fld>
          <a:endParaRPr lang="fr-FR" sz="8800" b="1" i="0">
            <a:solidFill>
              <a:schemeClr val="accent6">
                <a:lumMod val="50000"/>
              </a:schemeClr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0.75972</cdr:x>
      <cdr:y>0.94387</cdr:y>
    </cdr:from>
    <cdr:to>
      <cdr:x>0.9756</cdr:x>
      <cdr:y>0.98673</cdr:y>
    </cdr:to>
    <cdr:sp macro="" textlink="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4B72D203-D9C1-F4B2-5ED0-9996EB6699F0}"/>
            </a:ext>
          </a:extLst>
        </cdr:cNvPr>
        <cdr:cNvSpPr txBox="1"/>
      </cdr:nvSpPr>
      <cdr:spPr>
        <a:xfrm xmlns:a="http://schemas.openxmlformats.org/drawingml/2006/main">
          <a:off x="10785959" y="7246334"/>
          <a:ext cx="3065013" cy="329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fr-FR" sz="1400"/>
            <a:t>Source</a:t>
          </a:r>
          <a:r>
            <a:rPr lang="fr-FR" sz="1400" baseline="0"/>
            <a:t> : Agence BIO / OC 2022</a:t>
          </a:r>
          <a:endParaRPr lang="fr-FR" sz="14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395287</xdr:colOff>
      <xdr:row>23</xdr:row>
      <xdr:rowOff>33337</xdr:rowOff>
    </xdr:from>
    <xdr:to>
      <xdr:col>14</xdr:col>
      <xdr:colOff>142875</xdr:colOff>
      <xdr:row>41</xdr:row>
      <xdr:rowOff>38100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00A48DD-006A-A8A9-1BBA-BD68504985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396188</xdr:colOff>
      <xdr:row>20</xdr:row>
      <xdr:rowOff>175084</xdr:rowOff>
    </xdr:from>
    <xdr:to>
      <xdr:col>12</xdr:col>
      <xdr:colOff>438381</xdr:colOff>
      <xdr:row>34</xdr:row>
      <xdr:rowOff>141115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4CFE602-0ABB-DC8F-2F2B-3439B2F84E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382740</xdr:colOff>
      <xdr:row>31</xdr:row>
      <xdr:rowOff>63304</xdr:rowOff>
    </xdr:from>
    <xdr:to>
      <xdr:col>15</xdr:col>
      <xdr:colOff>583503</xdr:colOff>
      <xdr:row>50</xdr:row>
      <xdr:rowOff>90292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153141A-ECC0-D419-ABFC-E354E07C84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922826" y="3808829"/>
    <xdr:ext cx="10123714" cy="5623560"/>
    <xdr:graphicFrame macro="">
      <xdr:nvGraphicFramePr>
        <xdr:cNvPr id="2" name="graph_part_region">
          <a:extLst>
            <a:ext uri="{FF2B5EF4-FFF2-40B4-BE49-F238E27FC236}">
              <a16:creationId xmlns:a16="http://schemas.microsoft.com/office/drawing/2014/main" id="{AFC0953D-C74E-4913-8F9E-C99D3D11502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0.60235</cdr:x>
      <cdr:y>0.95432</cdr:y>
    </cdr:from>
    <cdr:to>
      <cdr:x>1</cdr:x>
      <cdr:y>1</cdr:y>
    </cdr:to>
    <cdr:sp macro="" textlink="">
      <cdr:nvSpPr>
        <cdr:cNvPr id="10" name="ZoneTexte 9">
          <a:extLst xmlns:a="http://schemas.openxmlformats.org/drawingml/2006/main">
            <a:ext uri="{FF2B5EF4-FFF2-40B4-BE49-F238E27FC236}">
              <a16:creationId xmlns:a16="http://schemas.microsoft.com/office/drawing/2014/main" id="{5D0CA758-334D-4236-8063-185BABE2A563}"/>
            </a:ext>
          </a:extLst>
        </cdr:cNvPr>
        <cdr:cNvSpPr txBox="1"/>
      </cdr:nvSpPr>
      <cdr:spPr>
        <a:xfrm xmlns:a="http://schemas.openxmlformats.org/drawingml/2006/main">
          <a:off x="3907972" y="5366659"/>
          <a:ext cx="2579913" cy="256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b"/>
        <a:lstStyle xmlns:a="http://schemas.openxmlformats.org/drawingml/2006/main"/>
        <a:p xmlns:a="http://schemas.openxmlformats.org/drawingml/2006/main">
          <a:pPr algn="r"/>
          <a:r>
            <a:rPr lang="fr-FR" sz="1000" i="1"/>
            <a:t>Source: Agence bio - Agreste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607785</xdr:colOff>
      <xdr:row>4</xdr:row>
      <xdr:rowOff>90714</xdr:rowOff>
    </xdr:from>
    <xdr:to>
      <xdr:col>10</xdr:col>
      <xdr:colOff>34471</xdr:colOff>
      <xdr:row>31</xdr:row>
      <xdr:rowOff>189069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5C02BB-8408-F42A-AA4A-FC02D95C7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785" y="889000"/>
          <a:ext cx="7772400" cy="549630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544285</xdr:colOff>
      <xdr:row>0</xdr:row>
      <xdr:rowOff>0</xdr:rowOff>
    </xdr:from>
    <xdr:to>
      <xdr:col>13</xdr:col>
      <xdr:colOff>607785</xdr:colOff>
      <xdr:row>28</xdr:row>
      <xdr:rowOff>135799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07DD417-FDB5-4E93-AB5B-F61A21F5B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428626</xdr:colOff>
      <xdr:row>1</xdr:row>
      <xdr:rowOff>82550</xdr:rowOff>
    </xdr:from>
    <xdr:to>
      <xdr:col>13</xdr:col>
      <xdr:colOff>530225</xdr:colOff>
      <xdr:row>23</xdr:row>
      <xdr:rowOff>34925</xdr:rowOff>
    </xdr:to>
    <xdr:graphicFrame macro="">
      <xdr:nvGraphicFramePr>
        <xdr:cNvPr id="14" name="Graphique 1">
          <a:extLst>
            <a:ext uri="{FF2B5EF4-FFF2-40B4-BE49-F238E27FC236}">
              <a16:creationId xmlns:a16="http://schemas.microsoft.com/office/drawing/2014/main" id="{59FF6C14-BDFC-841E-BABD-50612F62D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106458</xdr:colOff>
      <xdr:row>2</xdr:row>
      <xdr:rowOff>172168</xdr:rowOff>
    </xdr:from>
    <xdr:to>
      <xdr:col>15</xdr:col>
      <xdr:colOff>75979</xdr:colOff>
      <xdr:row>26</xdr:row>
      <xdr:rowOff>187408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2FC36A03-486C-485B-ABCA-7498ACD9A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561975</xdr:colOff>
      <xdr:row>1</xdr:row>
      <xdr:rowOff>161925</xdr:rowOff>
    </xdr:from>
    <xdr:to>
      <xdr:col>20</xdr:col>
      <xdr:colOff>466725</xdr:colOff>
      <xdr:row>15</xdr:row>
      <xdr:rowOff>66675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3A6D3581-BA88-3AD9-6C76-C7292C98A51C}"/>
            </a:ext>
            <a:ext uri="{147F2762-F138-4A5C-976F-8EAC2B608ADB}">
              <a16:predDERef xmlns:a16="http://schemas.microsoft.com/office/drawing/2014/main" pred="{EEFED0CC-F1B9-3D47-1FC4-400F655D9C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161924</xdr:colOff>
      <xdr:row>2</xdr:row>
      <xdr:rowOff>38100</xdr:rowOff>
    </xdr:from>
    <xdr:to>
      <xdr:col>10</xdr:col>
      <xdr:colOff>257174</xdr:colOff>
      <xdr:row>15</xdr:row>
      <xdr:rowOff>76200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5F3A544C-5975-1E4B-DBC7-584A85ADA41A}"/>
            </a:ext>
            <a:ext uri="{147F2762-F138-4A5C-976F-8EAC2B608ADB}">
              <a16:predDERef xmlns:a16="http://schemas.microsoft.com/office/drawing/2014/main" pred="{3A6D3581-BA88-3AD9-6C76-C7292C98A5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79038" cy="6057418"/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E3DE8BC-3610-4886-BCE6-63372E0E06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361950</xdr:colOff>
      <xdr:row>2</xdr:row>
      <xdr:rowOff>187324</xdr:rowOff>
    </xdr:from>
    <xdr:to>
      <xdr:col>14</xdr:col>
      <xdr:colOff>78441</xdr:colOff>
      <xdr:row>25</xdr:row>
      <xdr:rowOff>44823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2E8F0E7-4F5C-42CC-220F-0D9A2DE5B2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480172</xdr:colOff>
      <xdr:row>31</xdr:row>
      <xdr:rowOff>17557</xdr:rowOff>
    </xdr:from>
    <xdr:to>
      <xdr:col>14</xdr:col>
      <xdr:colOff>411442</xdr:colOff>
      <xdr:row>50</xdr:row>
      <xdr:rowOff>164913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6A834E3-7EBD-AE89-96A9-BABDB1E979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519112</xdr:colOff>
      <xdr:row>20</xdr:row>
      <xdr:rowOff>147636</xdr:rowOff>
    </xdr:from>
    <xdr:to>
      <xdr:col>14</xdr:col>
      <xdr:colOff>381000</xdr:colOff>
      <xdr:row>55</xdr:row>
      <xdr:rowOff>47625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732EF96-5FDD-CB5C-74CB-3781FEE031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235088</xdr:colOff>
      <xdr:row>0</xdr:row>
      <xdr:rowOff>345109</xdr:rowOff>
    </xdr:from>
    <xdr:to>
      <xdr:col>19</xdr:col>
      <xdr:colOff>179457</xdr:colOff>
      <xdr:row>29</xdr:row>
      <xdr:rowOff>140390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B7AB7A4A-09D4-AC3A-73AE-DC80552887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196850</xdr:colOff>
      <xdr:row>3</xdr:row>
      <xdr:rowOff>101600</xdr:rowOff>
    </xdr:from>
    <xdr:to>
      <xdr:col>20</xdr:col>
      <xdr:colOff>530225</xdr:colOff>
      <xdr:row>31</xdr:row>
      <xdr:rowOff>92458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68E71935-CFD5-942C-E815-A1193F590D32}"/>
            </a:ext>
          </a:extLst>
        </xdr:cNvPr>
        <xdr:cNvGrpSpPr/>
      </xdr:nvGrpSpPr>
      <xdr:grpSpPr>
        <a:xfrm>
          <a:off x="11122329" y="701805"/>
          <a:ext cx="7848992" cy="5592776"/>
          <a:chOff x="2216150" y="527050"/>
          <a:chExt cx="7867650" cy="5496308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D5E992AB-9FE8-385F-D5F0-1C5427CF0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16150" y="527050"/>
            <a:ext cx="7867650" cy="5496308"/>
          </a:xfrm>
          <a:prstGeom prst="rect">
            <a:avLst/>
          </a:prstGeom>
        </xdr:spPr>
      </xdr:pic>
      <xdr:sp macro="" textlink="">
        <xdr:nvSpPr>
          <xdr:cNvPr id="2" name="ZoneTexte 1">
            <a:extLst>
              <a:ext uri="{FF2B5EF4-FFF2-40B4-BE49-F238E27FC236}">
                <a16:creationId xmlns:a16="http://schemas.microsoft.com/office/drawing/2014/main" id="{421BE4AA-3B4B-0596-CF1A-8893DBFCD459}"/>
              </a:ext>
            </a:extLst>
          </xdr:cNvPr>
          <xdr:cNvSpPr txBox="1"/>
        </xdr:nvSpPr>
        <xdr:spPr>
          <a:xfrm>
            <a:off x="7715250" y="5734050"/>
            <a:ext cx="2247900" cy="2730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/>
              <a:t>source : Agence BIO / OC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142874</xdr:rowOff>
    </xdr:from>
    <xdr:to>
      <xdr:col>9</xdr:col>
      <xdr:colOff>571500</xdr:colOff>
      <xdr:row>47</xdr:row>
      <xdr:rowOff>173181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2B9F1DD8-D241-EA45-83B3-2914CDF07F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315722</xdr:colOff>
      <xdr:row>21</xdr:row>
      <xdr:rowOff>76071</xdr:rowOff>
    </xdr:from>
    <xdr:to>
      <xdr:col>19</xdr:col>
      <xdr:colOff>0</xdr:colOff>
      <xdr:row>48</xdr:row>
      <xdr:rowOff>106955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2C32CF72-0D92-A349-92AD-BFE372880637}"/>
            </a:ext>
            <a:ext uri="{147F2762-F138-4A5C-976F-8EAC2B608ADB}">
              <a16:predDERef xmlns:a16="http://schemas.microsoft.com/office/drawing/2014/main" pred="{2B9F1DD8-D241-EA45-83B3-2914CDF07F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195883</xdr:colOff>
      <xdr:row>21</xdr:row>
      <xdr:rowOff>0</xdr:rowOff>
    </xdr:from>
    <xdr:to>
      <xdr:col>27</xdr:col>
      <xdr:colOff>394252</xdr:colOff>
      <xdr:row>46</xdr:row>
      <xdr:rowOff>124238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4FF3C91F-356C-A24C-A0C7-46D402B546A3}"/>
            </a:ext>
            <a:ext uri="{147F2762-F138-4A5C-976F-8EAC2B608ADB}">
              <a16:predDERef xmlns:a16="http://schemas.microsoft.com/office/drawing/2014/main" pred="{2C32CF72-0D92-A349-92AD-BFE372880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549275</xdr:colOff>
      <xdr:row>19</xdr:row>
      <xdr:rowOff>85725</xdr:rowOff>
    </xdr:from>
    <xdr:to>
      <xdr:col>10</xdr:col>
      <xdr:colOff>130175</xdr:colOff>
      <xdr:row>53</xdr:row>
      <xdr:rowOff>34925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A3DCDCBF-80B6-724F-9C02-E6F8043667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5</xdr:row>
      <xdr:rowOff>1</xdr:rowOff>
    </xdr:from>
    <xdr:to>
      <xdr:col>20</xdr:col>
      <xdr:colOff>76200</xdr:colOff>
      <xdr:row>28</xdr:row>
      <xdr:rowOff>104775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541F7549-D535-8D4A-A1E3-D94834387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40</xdr:row>
      <xdr:rowOff>19050</xdr:rowOff>
    </xdr:from>
    <xdr:to>
      <xdr:col>3</xdr:col>
      <xdr:colOff>104775</xdr:colOff>
      <xdr:row>42</xdr:row>
      <xdr:rowOff>19050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43127FA7-2BBE-6B4A-9A3B-D7A1AEA7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493250"/>
          <a:ext cx="1057275" cy="381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740662</xdr:colOff>
      <xdr:row>9</xdr:row>
      <xdr:rowOff>190499</xdr:rowOff>
    </xdr:from>
    <xdr:to>
      <xdr:col>12</xdr:col>
      <xdr:colOff>796925</xdr:colOff>
      <xdr:row>26</xdr:row>
      <xdr:rowOff>130176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938DBEF-A1EF-4CE9-B20C-8AA70C0A1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0.00743</cdr:x>
      <cdr:y>0.61809</cdr:y>
    </cdr:from>
    <cdr:to>
      <cdr:x>0.1826</cdr:x>
      <cdr:y>0.80709</cdr:y>
    </cdr:to>
    <cdr:sp macro="" textlink="">
      <cdr:nvSpPr>
        <cdr:cNvPr id="4" name="ZoneTexte 3">
          <a:extLst xmlns:a="http://schemas.openxmlformats.org/drawingml/2006/main">
            <a:ext uri="{FF2B5EF4-FFF2-40B4-BE49-F238E27FC236}">
              <a16:creationId xmlns:a16="http://schemas.microsoft.com/office/drawing/2014/main" id="{336EBC5F-28D0-6456-D176-5DFCF1EFFDEC}"/>
            </a:ext>
          </a:extLst>
        </cdr:cNvPr>
        <cdr:cNvSpPr txBox="1"/>
      </cdr:nvSpPr>
      <cdr:spPr>
        <a:xfrm xmlns:a="http://schemas.openxmlformats.org/drawingml/2006/main">
          <a:off x="45934" y="2810238"/>
          <a:ext cx="1083480" cy="85930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/>
        </a:solidFill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>
              <a:solidFill>
                <a:schemeClr val="bg1"/>
              </a:solidFill>
            </a:rPr>
            <a:t>Total </a:t>
          </a:r>
          <a:br>
            <a:rPr lang="fr-FR" sz="1100" b="1" baseline="0">
              <a:solidFill>
                <a:schemeClr val="bg1"/>
              </a:solidFill>
            </a:rPr>
          </a:br>
          <a:r>
            <a:rPr lang="fr-FR" sz="1100" b="1" baseline="0">
              <a:solidFill>
                <a:schemeClr val="bg1"/>
              </a:solidFill>
            </a:rPr>
            <a:t>circuits BIO </a:t>
          </a:r>
          <a:br>
            <a:rPr lang="fr-FR" sz="1100" b="1" baseline="0">
              <a:solidFill>
                <a:schemeClr val="bg1"/>
              </a:solidFill>
            </a:rPr>
          </a:br>
          <a:r>
            <a:rPr lang="fr-FR" sz="1100" b="1" baseline="0">
              <a:solidFill>
                <a:schemeClr val="bg1"/>
              </a:solidFill>
            </a:rPr>
            <a:t>27%</a:t>
          </a:r>
          <a:endParaRPr lang="fr-FR" sz="1100" b="1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0.77648</cdr:x>
      <cdr:y>0.23203</cdr:y>
    </cdr:from>
    <cdr:to>
      <cdr:x>0.97352</cdr:x>
      <cdr:y>0.40747</cdr:y>
    </cdr:to>
    <cdr:sp macro="" textlink="">
      <cdr:nvSpPr>
        <cdr:cNvPr id="5" name="ZoneTexte 1">
          <a:extLst xmlns:a="http://schemas.openxmlformats.org/drawingml/2006/main">
            <a:ext uri="{FF2B5EF4-FFF2-40B4-BE49-F238E27FC236}">
              <a16:creationId xmlns:a16="http://schemas.microsoft.com/office/drawing/2014/main" id="{D178EC00-9BE2-FE03-A00A-0DFBC31ACB60}"/>
            </a:ext>
          </a:extLst>
        </cdr:cNvPr>
        <cdr:cNvSpPr txBox="1"/>
      </cdr:nvSpPr>
      <cdr:spPr>
        <a:xfrm xmlns:a="http://schemas.openxmlformats.org/drawingml/2006/main">
          <a:off x="3910965" y="822155"/>
          <a:ext cx="992505" cy="621636"/>
        </a:xfrm>
        <a:prstGeom xmlns:a="http://schemas.openxmlformats.org/drawingml/2006/main" prst="rect">
          <a:avLst/>
        </a:prstGeom>
        <a:solidFill xmlns:a="http://schemas.openxmlformats.org/drawingml/2006/main">
          <a:srgbClr val="1A5897"/>
        </a:solidFill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>
              <a:solidFill>
                <a:schemeClr val="bg1"/>
              </a:solidFill>
            </a:rPr>
            <a:t>Total </a:t>
          </a:r>
          <a:r>
            <a:rPr lang="fr-FR" sz="1100" b="1" baseline="0">
              <a:solidFill>
                <a:schemeClr val="bg1"/>
              </a:solidFill>
            </a:rPr>
            <a:t>circuits GMS  </a:t>
          </a:r>
          <a:br>
            <a:rPr lang="fr-FR" sz="1100" b="1" baseline="0">
              <a:solidFill>
                <a:schemeClr val="bg1"/>
              </a:solidFill>
            </a:rPr>
          </a:br>
          <a:r>
            <a:rPr lang="fr-FR" sz="1100" b="1" baseline="0">
              <a:solidFill>
                <a:schemeClr val="bg1"/>
              </a:solidFill>
            </a:rPr>
            <a:t>53 %</a:t>
          </a:r>
          <a:endParaRPr lang="fr-FR" sz="1100" b="1">
            <a:solidFill>
              <a:schemeClr val="bg1"/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199876</xdr:colOff>
      <xdr:row>19</xdr:row>
      <xdr:rowOff>40283</xdr:rowOff>
    </xdr:from>
    <xdr:to>
      <xdr:col>9</xdr:col>
      <xdr:colOff>809914</xdr:colOff>
      <xdr:row>44</xdr:row>
      <xdr:rowOff>142145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0F2A37B-31ED-EB45-ABC4-5BCFC243A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69274</xdr:colOff>
      <xdr:row>18</xdr:row>
      <xdr:rowOff>121229</xdr:rowOff>
    </xdr:from>
    <xdr:to>
      <xdr:col>20</xdr:col>
      <xdr:colOff>771072</xdr:colOff>
      <xdr:row>45</xdr:row>
      <xdr:rowOff>122357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14C90CF8-F805-45B4-B740-AFD38AD264CE}"/>
            </a:ext>
            <a:ext uri="{147F2762-F138-4A5C-976F-8EAC2B608ADB}">
              <a16:predDERef xmlns:a16="http://schemas.microsoft.com/office/drawing/2014/main" pred="{90F2A37B-31ED-EB45-ABC4-5BCFC243A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3.54923E-5</cdr:x>
      <cdr:y>0</cdr:y>
    </cdr:from>
    <cdr:to>
      <cdr:x>3.54923E-5</cdr:x>
      <cdr:y>0</cdr:y>
    </cdr:to>
    <cdr:grpSp>
      <cdr:nvGrpSpPr>
        <cdr:cNvPr id="4" name="Groupe 3">
          <a:extLst xmlns:a="http://schemas.openxmlformats.org/drawingml/2006/main">
            <a:ext uri="{FF2B5EF4-FFF2-40B4-BE49-F238E27FC236}">
              <a16:creationId xmlns:a16="http://schemas.microsoft.com/office/drawing/2014/main" id="{6B0631DF-1580-4D18-B976-34EF8A064CF9}"/>
            </a:ext>
          </a:extLst>
        </cdr:cNvPr>
        <cdr:cNvGrpSpPr/>
      </cdr:nvGrpSpPr>
      <cdr:grpSpPr>
        <a:xfrm xmlns:a="http://schemas.openxmlformats.org/drawingml/2006/main">
          <a:off x="310" y="0"/>
          <a:ext cx="0" cy="0"/>
          <a:chOff x="310" y="0"/>
          <a:chExt cx="0" cy="0"/>
        </a:xfrm>
      </cdr:grpSpPr>
    </cdr:grp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F61F287-D510-46F6-BF9F-D4BEE143E66F}" name="Tableau1" displayName="Tableau1" ref="A1:K117" totalsRowShown="0">
  <autoFilter ref="A1:K117" xr:uid="{6F61F287-D510-46F6-BF9F-D4BEE143E66F}"/>
  <tableColumns count="11">
    <tableColumn id="1" xr3:uid="{B785C5F5-4CCF-4E72-9927-E993797C107C}" name="geo"/>
    <tableColumn id="2" xr3:uid="{54FCD295-19C1-485C-922A-E14D6213CDD4}" name="nbferme"/>
    <tableColumn id="3" xr3:uid="{D3327F18-F0E2-4711-B492-6858DB84AF14}" name="nbferme_evol"/>
    <tableColumn id="4" xr3:uid="{39DECB74-B792-4D75-A845-DB4F3FB94A36}" name="surfab"/>
    <tableColumn id="5" xr3:uid="{53E189DB-8C45-4194-A7B5-1336EEE16F85}" name="surfab_evol"/>
    <tableColumn id="6" xr3:uid="{EED441AB-2223-4B9E-8BD3-4AF12F5F42C0}" name="surfc123"/>
    <tableColumn id="7" xr3:uid="{E002AA67-264D-4A83-B1A3-3F82A144A57C}" name="surc123_evol"/>
    <tableColumn id="8" xr3:uid="{55456E3C-D2EF-41F4-937A-AC701E4985BC}" name="surfbio"/>
    <tableColumn id="9" xr3:uid="{B5A9910D-E7BF-45AF-BD78-D13399D6CA9C}" name="surfbio_evol"/>
    <tableColumn id="10" xr3:uid="{57195D17-F70D-49A0-A898-61155856B073}" name="partbio"/>
    <tableColumn id="16" xr3:uid="{B18BA4F0-9D00-4AB9-B593-479DFBF5156D}" name="surf_agreste"/>
  </tableColumns>
  <tableStyleInfo name="TableStyleLight1" showFirstColumn="1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Agence BIO 2022">
    <a:dk1>
      <a:sysClr val="windowText" lastClr="000000"/>
    </a:dk1>
    <a:lt1>
      <a:sysClr val="window" lastClr="FFFFFF"/>
    </a:lt1>
    <a:dk2>
      <a:srgbClr val="46714B"/>
    </a:dk2>
    <a:lt2>
      <a:srgbClr val="99C221"/>
    </a:lt2>
    <a:accent1>
      <a:srgbClr val="CFC3B6"/>
    </a:accent1>
    <a:accent2>
      <a:srgbClr val="D1B680"/>
    </a:accent2>
    <a:accent3>
      <a:srgbClr val="C08C65"/>
    </a:accent3>
    <a:accent4>
      <a:srgbClr val="79B0E8"/>
    </a:accent4>
    <a:accent5>
      <a:srgbClr val="FFC900"/>
    </a:accent5>
    <a:accent6>
      <a:srgbClr val="CE6149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Composite">
    <a:dk1>
      <a:sysClr val="windowText" lastClr="000000"/>
    </a:dk1>
    <a:lt1>
      <a:sysClr val="window" lastClr="FFFFFF"/>
    </a:lt1>
    <a:dk2>
      <a:srgbClr val="5B6973"/>
    </a:dk2>
    <a:lt2>
      <a:srgbClr val="E7ECED"/>
    </a:lt2>
    <a:accent1>
      <a:srgbClr val="98C723"/>
    </a:accent1>
    <a:accent2>
      <a:srgbClr val="59B0B9"/>
    </a:accent2>
    <a:accent3>
      <a:srgbClr val="DEAE00"/>
    </a:accent3>
    <a:accent4>
      <a:srgbClr val="B77BB4"/>
    </a:accent4>
    <a:accent5>
      <a:srgbClr val="E0773C"/>
    </a:accent5>
    <a:accent6>
      <a:srgbClr val="A98D63"/>
    </a:accent6>
    <a:hlink>
      <a:srgbClr val="26CBEC"/>
    </a:hlink>
    <a:folHlink>
      <a:srgbClr val="598C8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gencebio.org/databio" TargetMode="External"/><Relationship Id="rId1" Type="http://schemas.openxmlformats.org/officeDocument/2006/relationships/hyperlink" Target="mailto:observatoire@agencebio.org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E50B9-78C3-48E4-B4D0-A572BB15FAFA}">
  <sheetPr codeName="Feuil1"/>
  <dimension ref="B1:L53"/>
  <sheetViews>
    <sheetView showGridLines="0" showRowColHeaders="0" tabSelected="1" zoomScale="85" zoomScaleNormal="100" workbookViewId="0">
      <selection activeCell="J32" sqref="J32"/>
    </sheetView>
  </sheetViews>
  <sheetFormatPr baseColWidth="10" defaultColWidth="11" defaultRowHeight="15.5"/>
  <cols>
    <col min="3" max="3" width="32.08203125" customWidth="1"/>
  </cols>
  <sheetData>
    <row r="1" spans="4:7">
      <c r="D1" s="321"/>
      <c r="E1" s="321"/>
      <c r="F1" s="321"/>
      <c r="G1" s="321"/>
    </row>
    <row r="3" spans="4:7" ht="21">
      <c r="D3" s="100" t="s">
        <v>678</v>
      </c>
    </row>
    <row r="4" spans="4:7">
      <c r="E4" s="728"/>
    </row>
    <row r="5" spans="4:7">
      <c r="D5" s="729" t="s">
        <v>632</v>
      </c>
      <c r="E5" s="635"/>
      <c r="F5" t="s">
        <v>0</v>
      </c>
    </row>
    <row r="6" spans="4:7">
      <c r="D6" s="729" t="s">
        <v>633</v>
      </c>
      <c r="E6" s="635"/>
      <c r="F6" t="s">
        <v>1</v>
      </c>
    </row>
    <row r="7" spans="4:7">
      <c r="D7" s="729" t="s">
        <v>634</v>
      </c>
      <c r="E7" s="635"/>
      <c r="F7" t="s">
        <v>654</v>
      </c>
    </row>
    <row r="8" spans="4:7">
      <c r="D8" s="729"/>
      <c r="E8" s="635"/>
      <c r="F8" t="s">
        <v>2</v>
      </c>
    </row>
    <row r="9" spans="4:7">
      <c r="D9" s="729"/>
      <c r="E9" s="635"/>
      <c r="F9" t="s">
        <v>3</v>
      </c>
    </row>
    <row r="10" spans="4:7">
      <c r="D10" s="729" t="s">
        <v>635</v>
      </c>
      <c r="E10" s="635"/>
      <c r="F10" t="s">
        <v>4</v>
      </c>
    </row>
    <row r="11" spans="4:7">
      <c r="D11" s="729" t="s">
        <v>636</v>
      </c>
      <c r="E11" s="635"/>
      <c r="F11" t="s">
        <v>5</v>
      </c>
    </row>
    <row r="12" spans="4:7">
      <c r="D12" s="729" t="s">
        <v>637</v>
      </c>
      <c r="E12" s="635"/>
      <c r="F12" t="s">
        <v>6</v>
      </c>
    </row>
    <row r="13" spans="4:7">
      <c r="D13" s="729" t="s">
        <v>638</v>
      </c>
      <c r="E13" s="635"/>
      <c r="F13" t="s">
        <v>7</v>
      </c>
    </row>
    <row r="14" spans="4:7">
      <c r="D14" s="729"/>
      <c r="E14" s="635"/>
      <c r="F14" t="s">
        <v>8</v>
      </c>
    </row>
    <row r="15" spans="4:7">
      <c r="D15" s="730" t="s">
        <v>639</v>
      </c>
      <c r="E15" s="636"/>
      <c r="F15" t="s">
        <v>9</v>
      </c>
    </row>
    <row r="16" spans="4:7">
      <c r="D16" s="730" t="s">
        <v>640</v>
      </c>
      <c r="E16" s="636"/>
      <c r="F16" t="s">
        <v>10</v>
      </c>
    </row>
    <row r="17" spans="2:12">
      <c r="D17" s="730" t="s">
        <v>641</v>
      </c>
      <c r="E17" s="636"/>
      <c r="F17" s="639" t="s">
        <v>11</v>
      </c>
    </row>
    <row r="18" spans="2:12">
      <c r="D18" s="730" t="s">
        <v>642</v>
      </c>
      <c r="E18" s="636"/>
      <c r="F18" s="639" t="s">
        <v>12</v>
      </c>
    </row>
    <row r="19" spans="2:12">
      <c r="D19" s="730" t="s">
        <v>643</v>
      </c>
      <c r="E19" s="636"/>
      <c r="F19" t="s">
        <v>13</v>
      </c>
    </row>
    <row r="20" spans="2:12">
      <c r="D20" s="730" t="s">
        <v>644</v>
      </c>
      <c r="E20" s="636"/>
      <c r="F20" t="s">
        <v>659</v>
      </c>
    </row>
    <row r="21" spans="2:12">
      <c r="D21" s="731" t="s">
        <v>645</v>
      </c>
      <c r="E21" s="637"/>
      <c r="F21" t="s">
        <v>657</v>
      </c>
    </row>
    <row r="22" spans="2:12">
      <c r="D22" s="731" t="s">
        <v>646</v>
      </c>
      <c r="E22" s="637"/>
      <c r="F22" t="s">
        <v>658</v>
      </c>
    </row>
    <row r="23" spans="2:12">
      <c r="D23" s="731" t="s">
        <v>647</v>
      </c>
      <c r="E23" s="637"/>
      <c r="F23" t="s">
        <v>660</v>
      </c>
    </row>
    <row r="24" spans="2:12">
      <c r="D24" s="731" t="s">
        <v>648</v>
      </c>
      <c r="E24" s="637"/>
      <c r="F24" t="s">
        <v>14</v>
      </c>
    </row>
    <row r="25" spans="2:12">
      <c r="D25" s="731" t="s">
        <v>649</v>
      </c>
      <c r="E25" s="637"/>
      <c r="F25" t="s">
        <v>661</v>
      </c>
    </row>
    <row r="26" spans="2:12">
      <c r="D26" s="731" t="s">
        <v>650</v>
      </c>
      <c r="E26" s="637"/>
      <c r="F26" t="s">
        <v>662</v>
      </c>
    </row>
    <row r="27" spans="2:12" ht="18.5">
      <c r="B27" s="640" t="s">
        <v>677</v>
      </c>
      <c r="D27" s="731" t="s">
        <v>651</v>
      </c>
      <c r="E27" s="637"/>
      <c r="F27" t="s">
        <v>663</v>
      </c>
    </row>
    <row r="28" spans="2:12">
      <c r="B28" s="321" t="s">
        <v>666</v>
      </c>
      <c r="D28" s="732" t="s">
        <v>652</v>
      </c>
      <c r="E28" s="638"/>
      <c r="F28" t="s">
        <v>664</v>
      </c>
    </row>
    <row r="29" spans="2:12">
      <c r="B29" s="321"/>
      <c r="D29" s="732" t="s">
        <v>653</v>
      </c>
      <c r="E29" s="638"/>
      <c r="F29" t="s">
        <v>665</v>
      </c>
    </row>
    <row r="30" spans="2:12">
      <c r="B30" t="s">
        <v>15</v>
      </c>
      <c r="E30" s="612"/>
    </row>
    <row r="31" spans="2:12">
      <c r="B31" s="318" t="s">
        <v>16</v>
      </c>
      <c r="L31" s="414" t="s">
        <v>679</v>
      </c>
    </row>
    <row r="32" spans="2:12">
      <c r="B32" s="321"/>
    </row>
    <row r="33" spans="2:2">
      <c r="B33" s="321"/>
    </row>
    <row r="34" spans="2:2">
      <c r="B34" s="321"/>
    </row>
    <row r="35" spans="2:2">
      <c r="B35" s="321"/>
    </row>
    <row r="36" spans="2:2">
      <c r="B36" s="321"/>
    </row>
    <row r="37" spans="2:2">
      <c r="B37" s="321"/>
    </row>
    <row r="38" spans="2:2">
      <c r="B38" s="321"/>
    </row>
    <row r="39" spans="2:2">
      <c r="B39" s="321"/>
    </row>
    <row r="40" spans="2:2">
      <c r="B40" s="321"/>
    </row>
    <row r="41" spans="2:2">
      <c r="B41" s="321"/>
    </row>
    <row r="42" spans="2:2">
      <c r="B42" s="321"/>
    </row>
    <row r="43" spans="2:2">
      <c r="B43" s="321"/>
    </row>
    <row r="44" spans="2:2">
      <c r="B44" s="321"/>
    </row>
    <row r="45" spans="2:2">
      <c r="B45" s="321"/>
    </row>
    <row r="46" spans="2:2">
      <c r="B46" s="321"/>
    </row>
    <row r="47" spans="2:2">
      <c r="B47" s="321"/>
    </row>
    <row r="48" spans="2:2">
      <c r="B48" s="321"/>
    </row>
    <row r="49" spans="2:2">
      <c r="B49" s="321"/>
    </row>
    <row r="50" spans="2:2">
      <c r="B50" s="321"/>
    </row>
    <row r="51" spans="2:2">
      <c r="B51" s="321"/>
    </row>
    <row r="52" spans="2:2">
      <c r="B52" s="321"/>
    </row>
    <row r="53" spans="2:2">
      <c r="B53" s="321"/>
    </row>
  </sheetData>
  <phoneticPr fontId="142" type="noConversion"/>
  <hyperlinks>
    <hyperlink ref="B31" r:id="rId1" xr:uid="{27493245-BB76-47BC-BD90-F9312249ADC3}"/>
    <hyperlink ref="D5" location="'Marché 1-1 GLOBAL'!A1" display="Marché 1-1 GLOBAL" xr:uid="{DA7B19BB-4BB8-48BE-BB23-40CEB737BA9B}"/>
    <hyperlink ref="D6" location="'Marché Inflation'!A1" display="Marché Inflation" xr:uid="{7ACE4A18-EE1E-4BC7-AB0E-395DE14618ED}"/>
    <hyperlink ref="D7" location="'Marché circuits'!A1" display="Marché circuits" xr:uid="{DC7D6B76-DC61-42C0-93C8-8475F728A2C7}"/>
    <hyperlink ref="D10" location="'Marché 1-2 circuits tab'!A1" display="Marché 1-2 circuits tab" xr:uid="{F78D02E0-48BF-477B-A7AA-DC01F0EC7641}"/>
    <hyperlink ref="D11" location="'Marché 1-3 circuits répart'!A1" display="Marché 1-3 circuits répart" xr:uid="{E33251F2-C7FC-4A3F-8B7B-B6E6A8B6B491}"/>
    <hyperlink ref="D12" location="'Marché 1-4 Circuits-Produits'!A1" display="Marché 1-4 Circuits-Produits" xr:uid="{5B342544-5E16-4E30-8676-4378C0452EDA}"/>
    <hyperlink ref="D13" location="'Marché imports - Export 1-7'!A1" display="Marché imports - Export 1-7" xr:uid="{1151CAB6-9D2B-4B26-9766-55ED89FA3A91}"/>
    <hyperlink ref="D15" location="'Production 2-1 KPI'!A1" display="Production 2-1 KPI" xr:uid="{4D82FC83-0356-40B0-BA44-419C751F56F8}"/>
    <hyperlink ref="D16" location="'Production 2-3 Evolution'!A1" display="Production 2-3 Evolution" xr:uid="{EABAF87C-32DD-4DCE-BEFC-3ABA1C2F4D32}"/>
    <hyperlink ref="D17" location="'Production 2-4 synthèse PV'!A1" display="Production 2-4 synthèse PV" xr:uid="{440C310E-D813-4E3C-B323-875FCBB12197}"/>
    <hyperlink ref="D18" location="'Production 2-5 synthèse PA'!A1" display="Production 2-5 synthèse PA" xr:uid="{0F2AFE6A-72D9-4194-A750-2D3D98131779}"/>
    <hyperlink ref="D19" location="'Production 2-8 Régions'!A1" display="Production 2-8 Régions" xr:uid="{7F6D916B-41E9-415F-9305-25E301014B33}"/>
    <hyperlink ref="D20" location="'Production 2-9 Evol % SAU'!A1" display="Production 2-9 Evol % SAU" xr:uid="{0CE54E7C-D222-4725-AD69-0F50DF108FBA}"/>
    <hyperlink ref="D21" location="'Internat. 3-1 fermes bio'!A1" display="Internat. 3-1 fermes bio" xr:uid="{C0BFCF80-14FF-4E7D-A872-73680A21DD69}"/>
    <hyperlink ref="D22" location="'Internat. 3-2 surfaces'!A1" display="Internat. 3-2 surfaces" xr:uid="{27092F20-3491-449F-AC3D-F87DF734ABFD}"/>
    <hyperlink ref="D23" location="'Internat. 3-3 surfaces et part '!A1" display="Internat. 3-3 surfaces et part " xr:uid="{C0C20512-B21D-4FBD-9BFF-685992854DEA}"/>
    <hyperlink ref="D24" location="'Internat. 3-4 Evol surfaces UE'!A1" display="Internat. 3-4 Evol surfaces UE" xr:uid="{3A355A32-37E0-4F56-A3B9-6A228EBF9F49}"/>
    <hyperlink ref="D25" location="'Internat. 3-5 Marché et part'!A1" display="Internat. 3-5 Marché et part" xr:uid="{4B521AE8-6B62-461F-A5C6-3973B8A4BE73}"/>
    <hyperlink ref="D26" location="'Internat. 3-6 Marchés évol'!A1" display="Internat. 3-6 Marchés évol" xr:uid="{8A83DA61-F399-4EBD-BAEC-903CE0A88AAB}"/>
    <hyperlink ref="D27" location="'Internat. 3-7 Marchés parts'!A1" display="Internat. 3-7 Marchés parts" xr:uid="{3F7D7B38-A90A-4E12-929E-15CAA6068C3E}"/>
    <hyperlink ref="D28" location="'Viti_4-1_circuits'!A1" display="Viti_4-1_circuits" xr:uid="{F5AC07D3-630B-4C34-B435-41860D367EF9}"/>
    <hyperlink ref="D29" location="'Viti_4-2_carte'!A1" display="Viti_4-2_carte" xr:uid="{C16255A2-0EA9-4308-9EC8-586F4D09F031}"/>
    <hyperlink ref="B28" r:id="rId2" xr:uid="{5374D3C7-338C-4424-B073-255ADBC88197}"/>
  </hyperlinks>
  <pageMargins left="0.7" right="0.7" top="0.75" bottom="0.75" header="0.3" footer="0.3"/>
  <pageSetup paperSize="9" scale="31" orientation="portrait" verticalDpi="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5840C-9B41-7B4A-BA56-32B28BA3A87F}">
  <sheetPr codeName="Feuil9">
    <tabColor theme="8"/>
  </sheetPr>
  <dimension ref="A1:AA76"/>
  <sheetViews>
    <sheetView zoomScale="60" zoomScaleNormal="100" workbookViewId="0"/>
  </sheetViews>
  <sheetFormatPr baseColWidth="10" defaultColWidth="11.5" defaultRowHeight="14.5"/>
  <cols>
    <col min="1" max="1" width="11.5" style="28"/>
    <col min="2" max="2" width="31.33203125" style="28" customWidth="1"/>
    <col min="3" max="3" width="14.33203125" style="28" customWidth="1"/>
    <col min="4" max="4" width="9.5" style="28" customWidth="1"/>
    <col min="5" max="5" width="12" style="28" customWidth="1"/>
    <col min="6" max="6" width="15.5" style="28" customWidth="1"/>
    <col min="7" max="7" width="8.5" style="28" customWidth="1"/>
    <col min="8" max="8" width="8.83203125" style="28" customWidth="1"/>
    <col min="9" max="9" width="6.5" style="28" customWidth="1"/>
    <col min="10" max="10" width="12" style="28" customWidth="1"/>
    <col min="11" max="11" width="11.08203125" style="28" bestFit="1" customWidth="1"/>
    <col min="12" max="12" width="11.5" style="28" bestFit="1" customWidth="1"/>
    <col min="13" max="13" width="12.25" style="28" bestFit="1" customWidth="1"/>
    <col min="14" max="14" width="14.33203125" style="28" customWidth="1"/>
    <col min="15" max="15" width="11.83203125" style="28" bestFit="1" customWidth="1"/>
    <col min="16" max="16384" width="11.5" style="28"/>
  </cols>
  <sheetData>
    <row r="1" spans="1:27" ht="18.5">
      <c r="A1" s="721" t="s">
        <v>671</v>
      </c>
      <c r="V1" s="29"/>
    </row>
    <row r="2" spans="1:27">
      <c r="B2" s="27"/>
      <c r="C2" s="36"/>
      <c r="D2" s="37" t="s">
        <v>179</v>
      </c>
      <c r="E2" s="37" t="s">
        <v>180</v>
      </c>
      <c r="F2" s="37"/>
      <c r="G2" s="37" t="s">
        <v>181</v>
      </c>
      <c r="H2" s="36"/>
      <c r="I2" s="36"/>
      <c r="J2" s="36"/>
      <c r="K2" s="36"/>
      <c r="L2" s="37" t="s">
        <v>182</v>
      </c>
      <c r="M2" s="37" t="s">
        <v>183</v>
      </c>
      <c r="N2" s="37"/>
      <c r="O2" s="578"/>
    </row>
    <row r="3" spans="1:27">
      <c r="B3" s="29"/>
      <c r="C3" s="38" t="s">
        <v>184</v>
      </c>
      <c r="D3" s="38" t="s">
        <v>185</v>
      </c>
      <c r="E3" s="38" t="s">
        <v>186</v>
      </c>
      <c r="F3" s="38" t="s">
        <v>187</v>
      </c>
      <c r="G3" s="38" t="s">
        <v>188</v>
      </c>
      <c r="H3" s="38" t="s">
        <v>189</v>
      </c>
      <c r="I3" s="38" t="s">
        <v>190</v>
      </c>
      <c r="J3" s="38" t="s">
        <v>191</v>
      </c>
      <c r="K3" s="38" t="s">
        <v>192</v>
      </c>
      <c r="L3" s="38" t="s">
        <v>185</v>
      </c>
      <c r="M3" s="38" t="s">
        <v>186</v>
      </c>
      <c r="N3" s="38" t="s">
        <v>193</v>
      </c>
      <c r="O3" s="578"/>
      <c r="W3" s="29"/>
    </row>
    <row r="4" spans="1:27" ht="15.5">
      <c r="A4" s="30" t="s">
        <v>194</v>
      </c>
      <c r="B4" s="31" t="s">
        <v>147</v>
      </c>
      <c r="C4" s="28">
        <v>405</v>
      </c>
      <c r="D4" s="28">
        <v>2</v>
      </c>
      <c r="E4" s="28">
        <v>0</v>
      </c>
      <c r="F4" s="28">
        <v>2</v>
      </c>
      <c r="G4" s="28">
        <v>407</v>
      </c>
      <c r="H4" s="32">
        <v>0.99508599508599505</v>
      </c>
      <c r="I4" s="33">
        <v>4.9140049140049139E-3</v>
      </c>
      <c r="J4" s="33">
        <v>0</v>
      </c>
      <c r="K4" s="34">
        <v>1</v>
      </c>
      <c r="L4" s="28">
        <v>2</v>
      </c>
      <c r="M4" s="28">
        <v>0</v>
      </c>
      <c r="N4" s="28">
        <v>2</v>
      </c>
      <c r="W4" s="31"/>
    </row>
    <row r="5" spans="1:27" ht="15.5">
      <c r="A5" s="30" t="s">
        <v>196</v>
      </c>
      <c r="B5" s="31" t="s">
        <v>197</v>
      </c>
      <c r="C5" s="28">
        <v>791</v>
      </c>
      <c r="D5" s="28">
        <v>8</v>
      </c>
      <c r="E5" s="28">
        <v>2</v>
      </c>
      <c r="F5" s="28">
        <v>10</v>
      </c>
      <c r="G5" s="28">
        <v>801</v>
      </c>
      <c r="H5" s="32">
        <v>0.98751560549313355</v>
      </c>
      <c r="I5" s="33">
        <v>9.9875156054931337E-3</v>
      </c>
      <c r="J5" s="33">
        <v>2.4968789013732834E-3</v>
      </c>
      <c r="K5" s="34">
        <v>1</v>
      </c>
      <c r="L5" s="28">
        <v>61</v>
      </c>
      <c r="M5" s="28">
        <v>10</v>
      </c>
      <c r="N5" s="28">
        <v>71</v>
      </c>
      <c r="W5" s="31"/>
    </row>
    <row r="6" spans="1:27" ht="15.5">
      <c r="A6" s="30" t="s">
        <v>198</v>
      </c>
      <c r="B6" s="31" t="s">
        <v>199</v>
      </c>
      <c r="C6" s="28">
        <v>856</v>
      </c>
      <c r="D6" s="28">
        <v>13</v>
      </c>
      <c r="E6" s="28">
        <v>1</v>
      </c>
      <c r="F6" s="28">
        <v>14</v>
      </c>
      <c r="G6" s="28">
        <v>870</v>
      </c>
      <c r="H6" s="32">
        <v>0.98390804597701154</v>
      </c>
      <c r="I6" s="33">
        <v>1.4942528735632184E-2</v>
      </c>
      <c r="J6" s="33">
        <v>1.1494252873563218E-3</v>
      </c>
      <c r="K6" s="34">
        <v>1</v>
      </c>
      <c r="L6" s="28">
        <v>229</v>
      </c>
      <c r="M6" s="28">
        <v>341</v>
      </c>
      <c r="N6" s="28">
        <v>570</v>
      </c>
      <c r="W6" s="31"/>
    </row>
    <row r="7" spans="1:27" ht="15.5">
      <c r="A7" s="30" t="s">
        <v>201</v>
      </c>
      <c r="B7" s="31" t="s">
        <v>202</v>
      </c>
      <c r="C7" s="28">
        <v>634</v>
      </c>
      <c r="D7" s="28">
        <v>31</v>
      </c>
      <c r="E7" s="28">
        <v>1</v>
      </c>
      <c r="F7" s="28">
        <v>32</v>
      </c>
      <c r="G7" s="28">
        <v>666</v>
      </c>
      <c r="H7" s="32">
        <v>0.95195195195195192</v>
      </c>
      <c r="I7" s="33">
        <v>4.6546546546546545E-2</v>
      </c>
      <c r="J7" s="33">
        <v>1.5015015015015015E-3</v>
      </c>
      <c r="K7" s="34">
        <v>1</v>
      </c>
      <c r="L7" s="28">
        <v>32</v>
      </c>
      <c r="M7" s="28">
        <v>2</v>
      </c>
      <c r="N7" s="28">
        <v>34</v>
      </c>
      <c r="W7" s="31"/>
    </row>
    <row r="8" spans="1:27" ht="15.5">
      <c r="A8" s="30" t="s">
        <v>204</v>
      </c>
      <c r="B8" s="31" t="s">
        <v>160</v>
      </c>
      <c r="C8" s="28">
        <v>578</v>
      </c>
      <c r="D8" s="28">
        <v>36</v>
      </c>
      <c r="E8" s="28">
        <v>0</v>
      </c>
      <c r="F8" s="28">
        <v>36</v>
      </c>
      <c r="G8" s="28">
        <v>614</v>
      </c>
      <c r="H8" s="32">
        <v>0.94136807817589574</v>
      </c>
      <c r="I8" s="33">
        <v>5.8631921824104233E-2</v>
      </c>
      <c r="J8" s="33">
        <v>0</v>
      </c>
      <c r="K8" s="34">
        <v>1</v>
      </c>
      <c r="L8" s="28">
        <v>5</v>
      </c>
      <c r="M8" s="28">
        <v>0</v>
      </c>
      <c r="N8" s="28">
        <v>5</v>
      </c>
      <c r="W8" s="31"/>
    </row>
    <row r="9" spans="1:27" ht="15.5">
      <c r="A9" s="30" t="s">
        <v>205</v>
      </c>
      <c r="B9" s="31" t="s">
        <v>142</v>
      </c>
      <c r="C9" s="28">
        <v>528</v>
      </c>
      <c r="D9" s="28">
        <v>96</v>
      </c>
      <c r="E9" s="28">
        <v>18</v>
      </c>
      <c r="F9" s="28">
        <v>114</v>
      </c>
      <c r="G9" s="28">
        <v>642</v>
      </c>
      <c r="H9" s="32">
        <v>0.82242990654205606</v>
      </c>
      <c r="I9" s="33">
        <v>0.14953271028037382</v>
      </c>
      <c r="J9" s="33">
        <v>2.8037383177570093E-2</v>
      </c>
      <c r="K9" s="34">
        <v>1</v>
      </c>
      <c r="L9" s="28">
        <v>38</v>
      </c>
      <c r="M9" s="28">
        <v>2</v>
      </c>
      <c r="N9" s="28">
        <v>40</v>
      </c>
      <c r="W9" s="31"/>
    </row>
    <row r="10" spans="1:27" ht="15.5">
      <c r="A10" s="30" t="s">
        <v>206</v>
      </c>
      <c r="B10" s="31" t="s">
        <v>203</v>
      </c>
      <c r="C10" s="28">
        <v>264</v>
      </c>
      <c r="D10" s="28">
        <v>92</v>
      </c>
      <c r="E10" s="28">
        <v>26</v>
      </c>
      <c r="F10" s="28">
        <v>118</v>
      </c>
      <c r="G10" s="28">
        <v>382</v>
      </c>
      <c r="H10" s="32">
        <v>0.69109947643979053</v>
      </c>
      <c r="I10" s="33">
        <v>0.24083769633507854</v>
      </c>
      <c r="J10" s="33">
        <v>6.8062827225130892E-2</v>
      </c>
      <c r="K10" s="34">
        <v>1</v>
      </c>
      <c r="L10" s="28">
        <v>9</v>
      </c>
      <c r="M10" s="28">
        <v>1</v>
      </c>
      <c r="N10" s="28">
        <v>10</v>
      </c>
      <c r="W10" s="31"/>
      <c r="AA10" s="579"/>
    </row>
    <row r="11" spans="1:27" ht="15.5">
      <c r="A11" s="30" t="s">
        <v>207</v>
      </c>
      <c r="B11" s="31" t="s">
        <v>200</v>
      </c>
      <c r="C11" s="28">
        <v>1295</v>
      </c>
      <c r="D11" s="28">
        <v>679</v>
      </c>
      <c r="E11" s="28">
        <v>929</v>
      </c>
      <c r="F11" s="35">
        <v>1608</v>
      </c>
      <c r="G11" s="35">
        <v>2903</v>
      </c>
      <c r="H11" s="32">
        <v>0.44609025146400277</v>
      </c>
      <c r="I11" s="33">
        <v>0.23389596968653117</v>
      </c>
      <c r="J11" s="33">
        <v>0.32001377884946608</v>
      </c>
      <c r="K11" s="34">
        <v>1</v>
      </c>
      <c r="L11" s="28">
        <v>181</v>
      </c>
      <c r="M11" s="28">
        <v>45</v>
      </c>
      <c r="N11" s="28">
        <v>225</v>
      </c>
      <c r="W11" s="31"/>
      <c r="AA11" s="579"/>
    </row>
    <row r="12" spans="1:27" ht="15.5">
      <c r="A12" s="30" t="s">
        <v>208</v>
      </c>
      <c r="B12" s="31" t="s">
        <v>141</v>
      </c>
      <c r="C12" s="28">
        <v>243</v>
      </c>
      <c r="D12" s="28">
        <v>160</v>
      </c>
      <c r="E12" s="28">
        <v>214</v>
      </c>
      <c r="F12" s="28">
        <v>374</v>
      </c>
      <c r="G12" s="28">
        <v>617</v>
      </c>
      <c r="H12" s="32">
        <v>0.39384116693679094</v>
      </c>
      <c r="I12" s="33">
        <v>0.2593192868719611</v>
      </c>
      <c r="J12" s="33">
        <v>0.34683954619124796</v>
      </c>
      <c r="K12" s="34">
        <v>1</v>
      </c>
      <c r="L12" s="28">
        <v>58</v>
      </c>
      <c r="M12" s="28">
        <v>28</v>
      </c>
      <c r="N12" s="28">
        <v>86</v>
      </c>
      <c r="W12" s="31"/>
      <c r="AA12" s="579"/>
    </row>
    <row r="13" spans="1:27" ht="15.5">
      <c r="A13" s="30" t="s">
        <v>209</v>
      </c>
      <c r="B13" s="31" t="s">
        <v>195</v>
      </c>
      <c r="C13" s="28">
        <v>14</v>
      </c>
      <c r="D13" s="28">
        <v>46</v>
      </c>
      <c r="E13" s="28">
        <v>77</v>
      </c>
      <c r="F13" s="28">
        <v>123</v>
      </c>
      <c r="G13" s="28">
        <v>137</v>
      </c>
      <c r="H13" s="32">
        <v>0.10218978102189781</v>
      </c>
      <c r="I13" s="33">
        <v>0.33576642335766421</v>
      </c>
      <c r="J13" s="33">
        <v>0.56204379562043794</v>
      </c>
      <c r="K13" s="34">
        <v>1</v>
      </c>
      <c r="L13" s="28">
        <v>6</v>
      </c>
      <c r="M13" s="28">
        <v>1</v>
      </c>
      <c r="N13" s="28">
        <v>7</v>
      </c>
      <c r="W13" s="31"/>
      <c r="AA13" s="579"/>
    </row>
    <row r="14" spans="1:27" ht="15.5">
      <c r="A14" s="30"/>
      <c r="H14" s="32"/>
      <c r="I14" s="33"/>
      <c r="J14" s="33"/>
      <c r="K14" s="34"/>
      <c r="AA14" s="579"/>
    </row>
    <row r="15" spans="1:27" ht="15.5">
      <c r="A15" s="30" t="s">
        <v>138</v>
      </c>
      <c r="B15" s="28" t="s">
        <v>210</v>
      </c>
      <c r="C15" s="28">
        <v>5608</v>
      </c>
      <c r="D15" s="35">
        <v>1162</v>
      </c>
      <c r="E15" s="35">
        <v>1269</v>
      </c>
      <c r="F15" s="35">
        <v>2431</v>
      </c>
      <c r="G15" s="35">
        <v>8039</v>
      </c>
      <c r="H15" s="32">
        <v>0.69759920388107977</v>
      </c>
      <c r="I15" s="33">
        <v>0.14454534146038064</v>
      </c>
      <c r="J15" s="33">
        <v>0.15785545465853962</v>
      </c>
      <c r="K15" s="34">
        <v>1</v>
      </c>
      <c r="L15" s="28">
        <v>621</v>
      </c>
      <c r="M15" s="28">
        <v>429</v>
      </c>
      <c r="N15" s="28">
        <v>1050</v>
      </c>
      <c r="O15" s="35"/>
      <c r="Y15" s="35"/>
      <c r="Z15" s="35"/>
      <c r="AA15" s="579"/>
    </row>
    <row r="18" spans="2:14" ht="15.5">
      <c r="B18" s="4" t="s">
        <v>211</v>
      </c>
      <c r="N18" s="4" t="s">
        <v>212</v>
      </c>
    </row>
    <row r="19" spans="2:14">
      <c r="B19" s="578" t="s">
        <v>213</v>
      </c>
    </row>
    <row r="48" spans="2:4" ht="23.25" customHeight="1">
      <c r="B48" s="29" t="s">
        <v>214</v>
      </c>
      <c r="C48" s="29"/>
      <c r="D48" s="29"/>
    </row>
    <row r="49" spans="2:4">
      <c r="B49" s="29" t="s">
        <v>215</v>
      </c>
      <c r="C49" s="29" t="s">
        <v>216</v>
      </c>
      <c r="D49" s="29" t="s">
        <v>217</v>
      </c>
    </row>
    <row r="50" spans="2:4">
      <c r="B50" s="28">
        <v>1052</v>
      </c>
      <c r="C50" s="35">
        <v>1379</v>
      </c>
      <c r="D50" s="579">
        <v>0.82846125139942783</v>
      </c>
    </row>
    <row r="76" spans="2:9" ht="15.5">
      <c r="B76" s="221"/>
      <c r="C76"/>
      <c r="D76"/>
      <c r="E76"/>
      <c r="F76"/>
      <c r="G76"/>
      <c r="H76"/>
      <c r="I76"/>
    </row>
  </sheetData>
  <sortState xmlns:xlrd2="http://schemas.microsoft.com/office/spreadsheetml/2017/richdata2" ref="W4:AA13">
    <sortCondition ref="AA4:AA13"/>
  </sortState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51C87-5162-454D-B2F1-28EF634AEEFA}">
  <sheetPr codeName="Feuil10">
    <tabColor theme="5"/>
  </sheetPr>
  <dimension ref="A1:M41"/>
  <sheetViews>
    <sheetView zoomScale="79" workbookViewId="0">
      <selection activeCell="J11" sqref="J11"/>
    </sheetView>
  </sheetViews>
  <sheetFormatPr baseColWidth="10" defaultColWidth="11" defaultRowHeight="15.5"/>
  <cols>
    <col min="2" max="2" width="26" customWidth="1"/>
    <col min="10" max="10" width="11.9140625" customWidth="1"/>
    <col min="11" max="11" width="21.08203125" customWidth="1"/>
    <col min="13" max="13" width="11.83203125" bestFit="1" customWidth="1"/>
  </cols>
  <sheetData>
    <row r="1" spans="1:13">
      <c r="A1" s="4" t="s">
        <v>9</v>
      </c>
    </row>
    <row r="2" spans="1:13">
      <c r="D2" s="222" t="s">
        <v>218</v>
      </c>
    </row>
    <row r="3" spans="1:13" ht="16" thickBot="1"/>
    <row r="4" spans="1:13" ht="16" thickBot="1">
      <c r="B4" s="51"/>
      <c r="C4" s="52">
        <v>2005</v>
      </c>
      <c r="D4" s="52">
        <v>2010</v>
      </c>
      <c r="E4" s="52">
        <v>2015</v>
      </c>
      <c r="F4" s="52">
        <v>2019</v>
      </c>
      <c r="G4" s="52">
        <v>2020</v>
      </c>
      <c r="H4" s="53">
        <v>2021</v>
      </c>
      <c r="I4" s="53">
        <v>2022</v>
      </c>
      <c r="J4" s="54" t="s">
        <v>219</v>
      </c>
    </row>
    <row r="5" spans="1:13" ht="24.5" thickBot="1">
      <c r="B5" s="80" t="s">
        <v>220</v>
      </c>
      <c r="C5" s="87">
        <v>11401</v>
      </c>
      <c r="D5" s="87">
        <v>20676</v>
      </c>
      <c r="E5" s="87">
        <v>28814</v>
      </c>
      <c r="F5" s="87">
        <v>47003</v>
      </c>
      <c r="G5" s="87">
        <v>53208</v>
      </c>
      <c r="H5" s="332">
        <v>58438</v>
      </c>
      <c r="I5" s="422">
        <v>60483</v>
      </c>
      <c r="J5" s="437">
        <f t="shared" ref="J5:J12" si="0">I5/H5-1</f>
        <v>3.499435298949316E-2</v>
      </c>
      <c r="K5" s="4"/>
    </row>
    <row r="6" spans="1:13" ht="24.5" thickBot="1">
      <c r="B6" s="80" t="s">
        <v>221</v>
      </c>
      <c r="C6" s="87">
        <v>5252</v>
      </c>
      <c r="D6" s="87">
        <v>10478</v>
      </c>
      <c r="E6" s="87">
        <v>13503</v>
      </c>
      <c r="F6" s="87">
        <v>22856</v>
      </c>
      <c r="G6" s="87">
        <v>25821</v>
      </c>
      <c r="H6" s="332">
        <v>29184</v>
      </c>
      <c r="I6" s="87">
        <v>28547</v>
      </c>
      <c r="J6" s="437">
        <f t="shared" si="0"/>
        <v>-2.182702850877194E-2</v>
      </c>
    </row>
    <row r="7" spans="1:13" ht="24.5" thickBot="1">
      <c r="B7" s="81" t="s">
        <v>222</v>
      </c>
      <c r="C7" s="89" t="s">
        <v>73</v>
      </c>
      <c r="D7" s="89">
        <f t="shared" ref="D7:I7" si="1">D5+D6</f>
        <v>31154</v>
      </c>
      <c r="E7" s="89">
        <f t="shared" si="1"/>
        <v>42317</v>
      </c>
      <c r="F7" s="89">
        <f t="shared" si="1"/>
        <v>69859</v>
      </c>
      <c r="G7" s="89">
        <f t="shared" si="1"/>
        <v>79029</v>
      </c>
      <c r="H7" s="423">
        <f t="shared" si="1"/>
        <v>87622</v>
      </c>
      <c r="I7" s="89">
        <f t="shared" si="1"/>
        <v>89030</v>
      </c>
      <c r="J7" s="439">
        <f t="shared" si="0"/>
        <v>1.6069023761155821E-2</v>
      </c>
      <c r="K7" s="317"/>
      <c r="L7" s="317"/>
      <c r="M7" s="55"/>
    </row>
    <row r="8" spans="1:13" ht="24.5" thickBot="1">
      <c r="B8" s="82" t="s">
        <v>223</v>
      </c>
      <c r="C8" s="90">
        <v>550539</v>
      </c>
      <c r="D8" s="90">
        <v>814490.89860000194</v>
      </c>
      <c r="E8" s="90">
        <v>1315679.6180000431</v>
      </c>
      <c r="F8" s="90">
        <v>2279340.3172662328</v>
      </c>
      <c r="G8" s="90">
        <v>2547013.9653021805</v>
      </c>
      <c r="H8" s="91">
        <v>2801533.2767592566</v>
      </c>
      <c r="I8" s="91">
        <v>2876052.6970044337</v>
      </c>
      <c r="J8" s="438">
        <f t="shared" si="0"/>
        <v>2.6599512796571023E-2</v>
      </c>
    </row>
    <row r="9" spans="1:13">
      <c r="B9" s="83" t="s">
        <v>224</v>
      </c>
      <c r="C9" s="92">
        <v>504565</v>
      </c>
      <c r="D9" s="92">
        <v>559105.92070000176</v>
      </c>
      <c r="E9" s="92">
        <v>1015553.0433000511</v>
      </c>
      <c r="F9" s="92">
        <v>1703265.4291662276</v>
      </c>
      <c r="G9" s="92">
        <v>1955047.4691022553</v>
      </c>
      <c r="H9" s="93">
        <v>2214771.1150592035</v>
      </c>
      <c r="I9" s="424">
        <v>2431311.6922734128</v>
      </c>
      <c r="J9" s="94">
        <f t="shared" si="0"/>
        <v>9.7771086024128984E-2</v>
      </c>
    </row>
    <row r="10" spans="1:13">
      <c r="B10" s="84" t="s">
        <v>225</v>
      </c>
      <c r="C10" s="95">
        <v>45974</v>
      </c>
      <c r="D10" s="95">
        <v>255384.97790000017</v>
      </c>
      <c r="E10" s="95">
        <v>300102.23469999823</v>
      </c>
      <c r="F10" s="95">
        <v>576074.88809999148</v>
      </c>
      <c r="G10" s="95">
        <v>591966.49619993463</v>
      </c>
      <c r="H10" s="96">
        <v>586762.16170002101</v>
      </c>
      <c r="I10" s="425">
        <v>444741.00473102106</v>
      </c>
      <c r="J10" s="97">
        <f t="shared" si="0"/>
        <v>-0.24204211900358952</v>
      </c>
    </row>
    <row r="11" spans="1:13">
      <c r="B11" s="85" t="s">
        <v>226</v>
      </c>
      <c r="C11" s="95"/>
      <c r="D11" s="95">
        <v>148810.89220000006</v>
      </c>
      <c r="E11" s="95">
        <v>215701.11869999807</v>
      </c>
      <c r="F11" s="95">
        <v>269023.01690002152</v>
      </c>
      <c r="G11" s="95">
        <v>278338.83959996677</v>
      </c>
      <c r="H11" s="96">
        <v>258450.62419999996</v>
      </c>
      <c r="I11" s="425">
        <v>156042.26468899957</v>
      </c>
      <c r="J11" s="97">
        <f t="shared" si="0"/>
        <v>-0.39623955186021331</v>
      </c>
    </row>
    <row r="12" spans="1:13" ht="16" thickBot="1">
      <c r="B12" s="86" t="s">
        <v>227</v>
      </c>
      <c r="C12" s="98"/>
      <c r="D12" s="98">
        <v>106574.0857000001</v>
      </c>
      <c r="E12" s="98">
        <v>84401.116000000169</v>
      </c>
      <c r="F12" s="98">
        <v>307051.8711999699</v>
      </c>
      <c r="G12" s="98">
        <v>313627.65659996786</v>
      </c>
      <c r="H12" s="99">
        <v>328311.5375000214</v>
      </c>
      <c r="I12" s="425">
        <v>288698.7400420215</v>
      </c>
      <c r="J12" s="97">
        <f t="shared" si="0"/>
        <v>-0.12065612363073686</v>
      </c>
    </row>
    <row r="13" spans="1:13" ht="24.5" thickBot="1">
      <c r="B13" s="108" t="s">
        <v>228</v>
      </c>
      <c r="C13" s="109">
        <v>2.0038240664461027E-2</v>
      </c>
      <c r="D13" s="109">
        <v>3.0063704938890747E-2</v>
      </c>
      <c r="E13" s="109">
        <v>4.878837849273366E-2</v>
      </c>
      <c r="F13" s="109">
        <v>8.4597897235756933E-2</v>
      </c>
      <c r="G13" s="109">
        <v>9.4857221951180362E-2</v>
      </c>
      <c r="H13" s="110">
        <f>H8/H15</f>
        <v>0.10442213357507456</v>
      </c>
      <c r="I13" s="426">
        <v>0.10709401024808468</v>
      </c>
      <c r="J13" s="88"/>
    </row>
    <row r="14" spans="1:13" ht="24.5" thickBot="1">
      <c r="B14" s="108" t="s">
        <v>229</v>
      </c>
      <c r="C14" s="109"/>
      <c r="D14" s="530">
        <f>D21/$D$16</f>
        <v>3.612437681418474E-2</v>
      </c>
      <c r="E14" s="350">
        <f>E21/$E$16</f>
        <v>5.987993083672527E-2</v>
      </c>
      <c r="F14" s="350">
        <f>F21/$F$16</f>
        <v>0.10639940055618402</v>
      </c>
      <c r="G14" s="530">
        <f>G21/$G$16</f>
        <v>0.12122390955633039</v>
      </c>
      <c r="H14" s="351">
        <f>H21/H16</f>
        <v>0.13443362245339019</v>
      </c>
      <c r="I14" s="351">
        <f>I21/I16</f>
        <v>0.14046816317513375</v>
      </c>
      <c r="J14" s="88"/>
    </row>
    <row r="15" spans="1:13" ht="24.5" thickBot="1">
      <c r="B15" s="106" t="s">
        <v>230</v>
      </c>
      <c r="C15" s="353">
        <v>27478441</v>
      </c>
      <c r="D15" s="352">
        <v>27102806</v>
      </c>
      <c r="E15" s="352">
        <v>26967070</v>
      </c>
      <c r="F15" s="352">
        <v>26943455</v>
      </c>
      <c r="G15" s="352">
        <v>26855402</v>
      </c>
      <c r="H15" s="352">
        <v>26828922</v>
      </c>
      <c r="I15" s="354">
        <f>H15</f>
        <v>26828922</v>
      </c>
      <c r="J15" s="483"/>
    </row>
    <row r="16" spans="1:13" ht="24.5" thickBot="1">
      <c r="B16" s="106" t="s">
        <v>231</v>
      </c>
      <c r="C16" s="107"/>
      <c r="D16" s="112">
        <v>514694</v>
      </c>
      <c r="E16" s="111">
        <f>D16+(G16-D16)/2</f>
        <v>465565</v>
      </c>
      <c r="F16" s="111">
        <f>(G16-D16)*9/10+D16</f>
        <v>426261.8</v>
      </c>
      <c r="G16" s="112">
        <v>416436</v>
      </c>
      <c r="H16" s="354">
        <f>G16</f>
        <v>416436</v>
      </c>
      <c r="I16" s="354">
        <f>H16</f>
        <v>416436</v>
      </c>
      <c r="J16" s="88"/>
    </row>
    <row r="17" spans="2:10" ht="38.5" customHeight="1">
      <c r="B17" s="672" t="s">
        <v>232</v>
      </c>
      <c r="C17" s="672"/>
      <c r="D17" s="672"/>
      <c r="E17" s="672"/>
      <c r="F17" s="672"/>
      <c r="G17" s="672"/>
      <c r="H17" s="672"/>
      <c r="I17" s="672"/>
      <c r="J17" s="672"/>
    </row>
    <row r="20" spans="2:10">
      <c r="B20" s="414" t="s">
        <v>233</v>
      </c>
      <c r="C20" s="414"/>
      <c r="D20" s="414"/>
      <c r="E20" s="414"/>
      <c r="F20" s="414"/>
      <c r="G20" s="414"/>
      <c r="H20" s="414"/>
      <c r="I20" s="414"/>
    </row>
    <row r="21" spans="2:10">
      <c r="B21" s="414"/>
      <c r="C21" s="414"/>
      <c r="D21" s="641">
        <v>18593</v>
      </c>
      <c r="E21" s="641">
        <v>27878</v>
      </c>
      <c r="F21" s="641">
        <v>45354</v>
      </c>
      <c r="G21" s="641">
        <v>50482</v>
      </c>
      <c r="H21" s="531">
        <v>55983</v>
      </c>
      <c r="I21" s="531">
        <v>58496</v>
      </c>
    </row>
    <row r="28" spans="2:10" ht="28.5" customHeight="1"/>
    <row r="41" ht="41.25" customHeight="1"/>
  </sheetData>
  <mergeCells count="1">
    <mergeCell ref="B17:J1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05CF9-6DC8-5346-92C7-CAC749FA49F0}">
  <sheetPr codeName="Feuil11">
    <tabColor theme="5"/>
  </sheetPr>
  <dimension ref="A1:J25"/>
  <sheetViews>
    <sheetView zoomScale="51" zoomScaleNormal="55" workbookViewId="0">
      <selection activeCell="L2" sqref="L2"/>
    </sheetView>
  </sheetViews>
  <sheetFormatPr baseColWidth="10" defaultColWidth="11.33203125" defaultRowHeight="14.5"/>
  <cols>
    <col min="1" max="1" width="11.33203125" style="28"/>
    <col min="2" max="2" width="22.58203125" style="28" customWidth="1"/>
    <col min="3" max="5" width="11.33203125" style="28"/>
    <col min="6" max="6" width="13.83203125" style="28" customWidth="1"/>
    <col min="7" max="16384" width="11.33203125" style="28"/>
  </cols>
  <sheetData>
    <row r="1" spans="1:8" ht="21">
      <c r="A1" s="722" t="s">
        <v>10</v>
      </c>
    </row>
    <row r="2" spans="1:8" ht="118.5">
      <c r="A2" s="331"/>
      <c r="C2" s="39" t="s">
        <v>57</v>
      </c>
      <c r="D2" s="40" t="s">
        <v>234</v>
      </c>
      <c r="E2" s="41" t="s">
        <v>235</v>
      </c>
      <c r="F2" s="42" t="s">
        <v>236</v>
      </c>
      <c r="G2" s="43" t="s">
        <v>237</v>
      </c>
      <c r="H2" s="43" t="s">
        <v>238</v>
      </c>
    </row>
    <row r="3" spans="1:8" ht="15.5">
      <c r="A3" s="33"/>
      <c r="B3" s="673" t="s">
        <v>240</v>
      </c>
      <c r="C3" s="36">
        <v>2005</v>
      </c>
      <c r="D3" s="45">
        <v>504565</v>
      </c>
      <c r="E3" s="45">
        <v>45974</v>
      </c>
      <c r="F3" s="46">
        <v>550539</v>
      </c>
      <c r="G3" s="45">
        <v>11401</v>
      </c>
      <c r="H3" s="45">
        <v>4995</v>
      </c>
    </row>
    <row r="4" spans="1:8" ht="15.5">
      <c r="A4" s="33"/>
      <c r="B4" s="673"/>
      <c r="C4" s="36">
        <v>2006</v>
      </c>
      <c r="D4" s="45">
        <v>499624</v>
      </c>
      <c r="E4" s="45">
        <v>53248</v>
      </c>
      <c r="F4" s="46">
        <v>552872</v>
      </c>
      <c r="G4" s="45">
        <v>11640</v>
      </c>
      <c r="H4" s="45">
        <v>5802</v>
      </c>
    </row>
    <row r="5" spans="1:8" ht="15.5">
      <c r="A5" s="33"/>
      <c r="B5" s="674" t="s">
        <v>241</v>
      </c>
      <c r="C5" s="28">
        <v>2007</v>
      </c>
      <c r="D5" s="35">
        <v>454295.62529999687</v>
      </c>
      <c r="E5" s="35">
        <v>51275.556799999926</v>
      </c>
      <c r="F5" s="47">
        <v>505571.18209999677</v>
      </c>
      <c r="G5" s="45">
        <v>11978</v>
      </c>
      <c r="H5" s="45">
        <v>6402</v>
      </c>
    </row>
    <row r="6" spans="1:8" ht="15.5">
      <c r="A6" s="33"/>
      <c r="B6" s="674"/>
      <c r="C6" s="28">
        <v>2008</v>
      </c>
      <c r="D6" s="35">
        <v>491878.16619999293</v>
      </c>
      <c r="E6" s="35">
        <v>78126.360899999854</v>
      </c>
      <c r="F6" s="47">
        <v>570004.52709999273</v>
      </c>
      <c r="G6" s="35">
        <v>13252</v>
      </c>
      <c r="H6" s="48">
        <v>7545</v>
      </c>
    </row>
    <row r="7" spans="1:8" ht="15.5">
      <c r="A7" s="33"/>
      <c r="B7" s="674"/>
      <c r="C7" s="28">
        <v>2009</v>
      </c>
      <c r="D7" s="35">
        <v>506303.11260000104</v>
      </c>
      <c r="E7" s="35">
        <v>138167.15430000023</v>
      </c>
      <c r="F7" s="47">
        <v>644470.26690000121</v>
      </c>
      <c r="G7" s="35">
        <v>16904</v>
      </c>
      <c r="H7" s="48">
        <v>9420</v>
      </c>
    </row>
    <row r="8" spans="1:8" ht="15.5">
      <c r="A8" s="33"/>
      <c r="B8" s="674"/>
      <c r="C8" s="28">
        <v>2010</v>
      </c>
      <c r="D8" s="35">
        <v>559332.56470000325</v>
      </c>
      <c r="E8" s="35">
        <v>255478.19790000017</v>
      </c>
      <c r="F8" s="47">
        <v>814810.76260000339</v>
      </c>
      <c r="G8" s="35">
        <v>20676</v>
      </c>
      <c r="H8" s="48">
        <v>10480</v>
      </c>
    </row>
    <row r="9" spans="1:8" ht="15.5">
      <c r="A9" s="33"/>
      <c r="B9" s="674"/>
      <c r="C9" s="28">
        <v>2011</v>
      </c>
      <c r="D9" s="35">
        <v>685590.6608000194</v>
      </c>
      <c r="E9" s="35">
        <v>259942.9676000005</v>
      </c>
      <c r="F9" s="47">
        <v>945533.62840001984</v>
      </c>
      <c r="G9" s="35">
        <v>22982</v>
      </c>
      <c r="H9" s="48">
        <v>12087</v>
      </c>
    </row>
    <row r="10" spans="1:8" ht="15.5">
      <c r="A10" s="33"/>
      <c r="B10" s="674"/>
      <c r="C10" s="28">
        <v>2012</v>
      </c>
      <c r="D10" s="35">
        <v>831070.84890005109</v>
      </c>
      <c r="E10" s="35">
        <v>171621.96299999987</v>
      </c>
      <c r="F10" s="47">
        <v>1002692.8119000508</v>
      </c>
      <c r="G10" s="35">
        <v>24557</v>
      </c>
      <c r="H10" s="48">
        <v>12476</v>
      </c>
    </row>
    <row r="11" spans="1:8" ht="15.5">
      <c r="A11" s="33"/>
      <c r="B11" s="674"/>
      <c r="C11" s="28">
        <v>2013</v>
      </c>
      <c r="D11" s="35">
        <v>911077.37590005412</v>
      </c>
      <c r="E11" s="35">
        <v>127770.20429999968</v>
      </c>
      <c r="F11" s="47">
        <v>1038847.5802000539</v>
      </c>
      <c r="G11" s="35">
        <v>25519</v>
      </c>
      <c r="H11" s="48">
        <v>12704</v>
      </c>
    </row>
    <row r="12" spans="1:8" ht="15.5">
      <c r="A12" s="33"/>
      <c r="B12" s="674"/>
      <c r="C12" s="28">
        <v>2014</v>
      </c>
      <c r="D12" s="35">
        <v>944499.68140004948</v>
      </c>
      <c r="E12" s="35">
        <v>143708.15830000027</v>
      </c>
      <c r="F12" s="47">
        <v>1088207.8397000495</v>
      </c>
      <c r="G12" s="35">
        <v>26472</v>
      </c>
      <c r="H12" s="48">
        <v>12942</v>
      </c>
    </row>
    <row r="13" spans="1:8" ht="15.5">
      <c r="A13" s="33"/>
      <c r="B13" s="674"/>
      <c r="C13" s="28">
        <v>2015</v>
      </c>
      <c r="D13" s="35">
        <v>1016568.4044000484</v>
      </c>
      <c r="E13" s="35">
        <v>300230.26849999966</v>
      </c>
      <c r="F13" s="47">
        <v>1316798.6729000483</v>
      </c>
      <c r="G13" s="35">
        <v>28853</v>
      </c>
      <c r="H13" s="48">
        <v>13507</v>
      </c>
    </row>
    <row r="14" spans="1:8" ht="15.5">
      <c r="A14" s="33"/>
      <c r="B14" s="674"/>
      <c r="C14" s="28">
        <v>2016</v>
      </c>
      <c r="D14" s="35">
        <v>1065340.7061000613</v>
      </c>
      <c r="E14" s="35">
        <v>482087.55959999748</v>
      </c>
      <c r="F14" s="47">
        <v>1547428.2657000588</v>
      </c>
      <c r="G14" s="35">
        <v>32503</v>
      </c>
      <c r="H14" s="48">
        <v>14911</v>
      </c>
    </row>
    <row r="15" spans="1:8" ht="15.5">
      <c r="A15" s="33"/>
      <c r="B15" s="674"/>
      <c r="C15" s="28">
        <v>2017</v>
      </c>
      <c r="D15" s="35">
        <v>1250283.3000001423</v>
      </c>
      <c r="E15" s="35">
        <v>511026.07829999959</v>
      </c>
      <c r="F15" s="47">
        <v>1761309.378300142</v>
      </c>
      <c r="G15" s="35">
        <v>36691</v>
      </c>
      <c r="H15" s="48">
        <v>17353</v>
      </c>
    </row>
    <row r="16" spans="1:8" ht="15.5">
      <c r="A16" s="33"/>
      <c r="B16" s="674"/>
      <c r="C16" s="28">
        <v>2018</v>
      </c>
      <c r="D16" s="35">
        <v>1496457.9438661372</v>
      </c>
      <c r="E16" s="35">
        <v>513430.33629999013</v>
      </c>
      <c r="F16" s="47">
        <v>2009888.2801661273</v>
      </c>
      <c r="G16" s="35">
        <v>41608</v>
      </c>
      <c r="H16" s="48">
        <v>20121</v>
      </c>
    </row>
    <row r="17" spans="1:10" ht="15.5">
      <c r="A17" s="33"/>
      <c r="B17" s="674"/>
      <c r="C17" s="28">
        <v>2019</v>
      </c>
      <c r="D17" s="35">
        <v>1703265.4291662541</v>
      </c>
      <c r="E17" s="35">
        <v>576061.82809999119</v>
      </c>
      <c r="F17" s="47">
        <v>2279327.2572662453</v>
      </c>
      <c r="G17" s="35">
        <v>47023</v>
      </c>
      <c r="H17" s="48">
        <v>23059</v>
      </c>
    </row>
    <row r="18" spans="1:10" ht="15.5">
      <c r="A18" s="33"/>
      <c r="B18" s="674"/>
      <c r="C18" s="28">
        <v>2020</v>
      </c>
      <c r="D18" s="35">
        <v>1955047.4691022658</v>
      </c>
      <c r="E18" s="35">
        <v>591966.4961999387</v>
      </c>
      <c r="F18" s="47">
        <v>2547013.9653022042</v>
      </c>
      <c r="G18" s="35">
        <v>53251</v>
      </c>
      <c r="H18" s="48">
        <v>25763</v>
      </c>
    </row>
    <row r="19" spans="1:10" ht="15.5">
      <c r="A19" s="33"/>
      <c r="B19" s="674"/>
      <c r="C19" s="28">
        <v>2021</v>
      </c>
      <c r="D19" s="35">
        <v>2214771.1150592379</v>
      </c>
      <c r="E19" s="35">
        <v>586762.16170002276</v>
      </c>
      <c r="F19" s="47">
        <v>2801533.2767592608</v>
      </c>
      <c r="G19" s="35">
        <v>58337</v>
      </c>
      <c r="H19" s="48">
        <v>29233</v>
      </c>
    </row>
    <row r="20" spans="1:10" ht="18.5">
      <c r="B20" s="674"/>
      <c r="C20" s="28">
        <v>2022</v>
      </c>
      <c r="D20" s="35">
        <v>2431311.6922731739</v>
      </c>
      <c r="E20" s="35">
        <v>444741.004731022</v>
      </c>
      <c r="F20" s="47">
        <v>2876527.8670042125</v>
      </c>
      <c r="G20" s="35">
        <v>60483</v>
      </c>
      <c r="H20" s="48">
        <v>28547</v>
      </c>
      <c r="J20" s="331"/>
    </row>
    <row r="21" spans="1:10">
      <c r="H21" s="44" t="s">
        <v>239</v>
      </c>
    </row>
    <row r="23" spans="1:10">
      <c r="F23" s="49" t="s">
        <v>242</v>
      </c>
      <c r="G23" s="49" t="s">
        <v>243</v>
      </c>
      <c r="H23" s="49"/>
    </row>
    <row r="24" spans="1:10">
      <c r="F24" s="49"/>
      <c r="G24" s="49" t="s">
        <v>244</v>
      </c>
      <c r="H24" s="49"/>
    </row>
    <row r="25" spans="1:10">
      <c r="F25" s="49"/>
      <c r="G25" s="50" t="s">
        <v>245</v>
      </c>
      <c r="H25" s="49"/>
    </row>
  </sheetData>
  <dataConsolidate link="1"/>
  <mergeCells count="2">
    <mergeCell ref="B3:B4"/>
    <mergeCell ref="B5:B20"/>
  </mergeCells>
  <pageMargins left="0.7" right="0.7" top="0.75" bottom="0.75" header="0.3" footer="0.3"/>
  <pageSetup paperSize="9"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5423C-B90D-49DF-A3DC-92E15550890D}">
  <sheetPr codeName="Feuil12">
    <tabColor theme="5"/>
  </sheetPr>
  <dimension ref="A1:P43"/>
  <sheetViews>
    <sheetView zoomScale="79" zoomScaleNormal="100" workbookViewId="0">
      <selection activeCell="A5" sqref="A5"/>
    </sheetView>
  </sheetViews>
  <sheetFormatPr baseColWidth="10" defaultColWidth="11" defaultRowHeight="15.5"/>
  <cols>
    <col min="1" max="1" width="14.33203125" customWidth="1"/>
    <col min="2" max="2" width="25.25" bestFit="1" customWidth="1"/>
    <col min="3" max="3" width="9.25" customWidth="1"/>
    <col min="4" max="4" width="8.33203125" customWidth="1"/>
    <col min="5" max="5" width="9.75" bestFit="1" customWidth="1"/>
    <col min="6" max="6" width="6" customWidth="1"/>
    <col min="7" max="7" width="8.5" bestFit="1" customWidth="1"/>
    <col min="8" max="8" width="7.33203125" customWidth="1"/>
    <col min="9" max="9" width="8" bestFit="1" customWidth="1"/>
    <col min="10" max="10" width="9.58203125" bestFit="1" customWidth="1"/>
    <col min="11" max="11" width="10.25" customWidth="1"/>
    <col min="12" max="12" width="9.25" bestFit="1" customWidth="1"/>
    <col min="13" max="13" width="6.58203125" customWidth="1"/>
    <col min="14" max="14" width="12.83203125" customWidth="1"/>
    <col min="15" max="15" width="6" customWidth="1"/>
    <col min="16" max="16" width="8" customWidth="1"/>
  </cols>
  <sheetData>
    <row r="1" spans="1:16" ht="18.5">
      <c r="A1" s="723" t="s">
        <v>674</v>
      </c>
    </row>
    <row r="3" spans="1:16" ht="15.75" customHeight="1">
      <c r="B3" s="680" t="s">
        <v>246</v>
      </c>
      <c r="C3" s="682" t="s">
        <v>247</v>
      </c>
      <c r="D3" s="682"/>
      <c r="E3" s="683" t="s">
        <v>248</v>
      </c>
      <c r="F3" s="683"/>
      <c r="G3" s="679" t="s">
        <v>249</v>
      </c>
      <c r="H3" s="679"/>
      <c r="I3" s="679"/>
      <c r="J3" s="679"/>
      <c r="K3" s="679"/>
      <c r="L3" s="679"/>
      <c r="M3" s="679"/>
      <c r="N3" s="675" t="s">
        <v>250</v>
      </c>
      <c r="O3" s="676"/>
      <c r="P3" s="676"/>
    </row>
    <row r="4" spans="1:16">
      <c r="B4" s="681"/>
      <c r="C4" s="682"/>
      <c r="D4" s="682"/>
      <c r="E4" s="683"/>
      <c r="F4" s="683"/>
      <c r="G4" s="677" t="s">
        <v>209</v>
      </c>
      <c r="H4" s="678"/>
      <c r="I4" s="113" t="s">
        <v>251</v>
      </c>
      <c r="J4" s="113" t="s">
        <v>252</v>
      </c>
      <c r="K4" s="679" t="s">
        <v>253</v>
      </c>
      <c r="L4" s="679"/>
      <c r="M4" s="679"/>
      <c r="N4" s="675"/>
      <c r="O4" s="676"/>
      <c r="P4" s="676"/>
    </row>
    <row r="5" spans="1:16" ht="29">
      <c r="B5" s="681"/>
      <c r="C5" s="114">
        <v>2022</v>
      </c>
      <c r="D5" s="115" t="s">
        <v>254</v>
      </c>
      <c r="E5" s="116">
        <v>2022</v>
      </c>
      <c r="F5" s="117" t="s">
        <v>254</v>
      </c>
      <c r="G5" s="113">
        <v>2022</v>
      </c>
      <c r="H5" s="113" t="s">
        <v>254</v>
      </c>
      <c r="I5" s="113">
        <v>2022</v>
      </c>
      <c r="J5" s="113">
        <v>2022</v>
      </c>
      <c r="K5" s="113">
        <v>2022</v>
      </c>
      <c r="L5" s="113" t="s">
        <v>255</v>
      </c>
      <c r="M5" s="118" t="s">
        <v>254</v>
      </c>
      <c r="N5" s="119">
        <v>2022</v>
      </c>
      <c r="O5" s="120" t="s">
        <v>254</v>
      </c>
      <c r="P5" s="121" t="s">
        <v>256</v>
      </c>
    </row>
    <row r="6" spans="1:16">
      <c r="B6" s="122" t="s">
        <v>257</v>
      </c>
      <c r="C6" s="123">
        <v>20840</v>
      </c>
      <c r="D6" s="124">
        <v>1.2972661317445827E-3</v>
      </c>
      <c r="E6" s="125">
        <v>473838.94950900471</v>
      </c>
      <c r="F6" s="126">
        <v>0.14118926389853184</v>
      </c>
      <c r="G6" s="127">
        <v>24032.905145000001</v>
      </c>
      <c r="H6" s="128">
        <v>-0.60390018438248927</v>
      </c>
      <c r="I6" s="129">
        <v>55484.084749000023</v>
      </c>
      <c r="J6" s="130">
        <v>4441.5545000000056</v>
      </c>
      <c r="K6" s="127">
        <v>83958.544393999779</v>
      </c>
      <c r="L6" s="131">
        <v>0.15051796630803718</v>
      </c>
      <c r="M6" s="132">
        <v>-0.39399252637529114</v>
      </c>
      <c r="N6" s="133">
        <v>557797.49390300293</v>
      </c>
      <c r="O6" s="134">
        <v>7.2932594842411921E-3</v>
      </c>
      <c r="P6" s="135">
        <v>6.2607694462191305E-2</v>
      </c>
    </row>
    <row r="7" spans="1:16">
      <c r="B7" s="122" t="s">
        <v>258</v>
      </c>
      <c r="C7" s="136">
        <v>7773</v>
      </c>
      <c r="D7" s="137">
        <v>0.16571685662867428</v>
      </c>
      <c r="E7" s="138">
        <v>139093.6725910001</v>
      </c>
      <c r="F7" s="139">
        <v>0.35642164925236752</v>
      </c>
      <c r="G7" s="140">
        <v>7022.5455299999903</v>
      </c>
      <c r="H7" s="141">
        <v>-0.49108734084688743</v>
      </c>
      <c r="I7" s="142">
        <v>14333.160081000011</v>
      </c>
      <c r="J7" s="143">
        <v>200.90000000000003</v>
      </c>
      <c r="K7" s="140">
        <v>21556.605611000039</v>
      </c>
      <c r="L7" s="144">
        <v>0.1341834315648994</v>
      </c>
      <c r="M7" s="145">
        <v>-0.26159589816878015</v>
      </c>
      <c r="N7" s="146">
        <v>160650.27820199943</v>
      </c>
      <c r="O7" s="147">
        <v>0.21946731972837025</v>
      </c>
      <c r="P7" s="148">
        <v>7.5743776763461737E-2</v>
      </c>
    </row>
    <row r="8" spans="1:16">
      <c r="B8" s="122" t="s">
        <v>259</v>
      </c>
      <c r="C8" s="136">
        <v>3624</v>
      </c>
      <c r="D8" s="137">
        <v>7.1238545669524089E-2</v>
      </c>
      <c r="E8" s="138">
        <v>31626.220993000035</v>
      </c>
      <c r="F8" s="139">
        <v>0.37662090823394789</v>
      </c>
      <c r="G8" s="140">
        <v>1305.9320560000012</v>
      </c>
      <c r="H8" s="141">
        <v>-0.65123350093067534</v>
      </c>
      <c r="I8" s="142">
        <v>5460.2563910000054</v>
      </c>
      <c r="J8" s="143">
        <v>423.53999999999985</v>
      </c>
      <c r="K8" s="140">
        <v>7189.7284469999968</v>
      </c>
      <c r="L8" s="144">
        <v>0.18522613901570481</v>
      </c>
      <c r="M8" s="145">
        <v>-0.36911575030076388</v>
      </c>
      <c r="N8" s="146">
        <v>38815.949439999931</v>
      </c>
      <c r="O8" s="147">
        <v>0.12935298306893064</v>
      </c>
      <c r="P8" s="148">
        <v>0.12436186427699492</v>
      </c>
    </row>
    <row r="9" spans="1:16">
      <c r="B9" s="122" t="s">
        <v>260</v>
      </c>
      <c r="C9" s="136">
        <v>2544</v>
      </c>
      <c r="D9" s="137">
        <v>-0.1039098274040155</v>
      </c>
      <c r="E9" s="138">
        <v>22960.325889000036</v>
      </c>
      <c r="F9" s="139">
        <v>-0.14281023796791939</v>
      </c>
      <c r="G9" s="140">
        <v>211.50556900000004</v>
      </c>
      <c r="H9" s="141">
        <v>-0.45771974207112254</v>
      </c>
      <c r="I9" s="142">
        <v>618.45026399999995</v>
      </c>
      <c r="J9" s="143">
        <v>32.480000000000004</v>
      </c>
      <c r="K9" s="140">
        <v>862.43583300000034</v>
      </c>
      <c r="L9" s="144">
        <v>3.6202176853557283E-2</v>
      </c>
      <c r="M9" s="145">
        <v>-0.45819067264742969</v>
      </c>
      <c r="N9" s="146">
        <v>23822.761722000043</v>
      </c>
      <c r="O9" s="147">
        <v>-0.1605008642966666</v>
      </c>
      <c r="P9" s="148">
        <v>0.39438393712441094</v>
      </c>
    </row>
    <row r="10" spans="1:16">
      <c r="B10" s="149" t="s">
        <v>261</v>
      </c>
      <c r="C10" s="150">
        <v>22214</v>
      </c>
      <c r="D10" s="151">
        <v>1.4708569340398318E-2</v>
      </c>
      <c r="E10" s="152">
        <v>667519.16898200579</v>
      </c>
      <c r="F10" s="153">
        <v>0.17620585583772452</v>
      </c>
      <c r="G10" s="154">
        <v>32572.888299999937</v>
      </c>
      <c r="H10" s="155">
        <v>-0.58562588222665402</v>
      </c>
      <c r="I10" s="156">
        <v>75895.951484999969</v>
      </c>
      <c r="J10" s="157">
        <v>5098.4745000000003</v>
      </c>
      <c r="K10" s="154">
        <v>113567.31428500015</v>
      </c>
      <c r="L10" s="158">
        <v>0.14539659399813157</v>
      </c>
      <c r="M10" s="159">
        <v>-0.37160254604477999</v>
      </c>
      <c r="N10" s="160">
        <v>781086.48326699832</v>
      </c>
      <c r="O10" s="161">
        <v>4.3892338314373475E-2</v>
      </c>
      <c r="P10" s="162">
        <v>6.8498908985553011E-2</v>
      </c>
    </row>
    <row r="11" spans="1:16">
      <c r="B11" s="122" t="s">
        <v>262</v>
      </c>
      <c r="C11" s="136">
        <v>29436</v>
      </c>
      <c r="D11" s="137">
        <v>9.5688856878279657E-3</v>
      </c>
      <c r="E11" s="138">
        <v>863042.58866800601</v>
      </c>
      <c r="F11" s="139">
        <v>5.3717948363465599E-2</v>
      </c>
      <c r="G11" s="140">
        <v>61777.551790000201</v>
      </c>
      <c r="H11" s="141">
        <v>-0.18688452371191611</v>
      </c>
      <c r="I11" s="142">
        <v>65387.759409999984</v>
      </c>
      <c r="J11" s="143">
        <v>265.68536199999994</v>
      </c>
      <c r="K11" s="140">
        <v>127430.99656199967</v>
      </c>
      <c r="L11" s="144">
        <v>0.12865663301097027</v>
      </c>
      <c r="M11" s="145">
        <v>-0.14196985929529798</v>
      </c>
      <c r="N11" s="146">
        <v>990473.58523002779</v>
      </c>
      <c r="O11" s="147">
        <v>2.3680849484346872E-2</v>
      </c>
      <c r="P11" s="148">
        <v>0.12519979224623237</v>
      </c>
    </row>
    <row r="12" spans="1:16">
      <c r="B12" s="122" t="s">
        <v>263</v>
      </c>
      <c r="C12" s="136">
        <v>27746</v>
      </c>
      <c r="D12" s="137">
        <v>2.5388964854577034E-2</v>
      </c>
      <c r="E12" s="138">
        <v>584207.997639001</v>
      </c>
      <c r="F12" s="139">
        <v>7.9094425818517666E-2</v>
      </c>
      <c r="G12" s="140">
        <v>30658.865266999983</v>
      </c>
      <c r="H12" s="141">
        <v>-0.47297864665595679</v>
      </c>
      <c r="I12" s="142">
        <v>68161.09879799973</v>
      </c>
      <c r="J12" s="143">
        <v>724.41757700000016</v>
      </c>
      <c r="K12" s="140">
        <v>99544.381641999382</v>
      </c>
      <c r="L12" s="144">
        <v>0.14558542633032648</v>
      </c>
      <c r="M12" s="145">
        <v>-0.29203815356933072</v>
      </c>
      <c r="N12" s="146">
        <v>683752.37928099942</v>
      </c>
      <c r="O12" s="147">
        <v>2.5778977890211427E-3</v>
      </c>
      <c r="P12" s="148">
        <v>0.14372079047336775</v>
      </c>
    </row>
    <row r="13" spans="1:16">
      <c r="B13" s="149" t="s">
        <v>264</v>
      </c>
      <c r="C13" s="150">
        <v>37993</v>
      </c>
      <c r="D13" s="151">
        <v>1.5014292965723599E-2</v>
      </c>
      <c r="E13" s="152">
        <v>1447250.5863070937</v>
      </c>
      <c r="F13" s="153">
        <v>6.3816577074903499E-2</v>
      </c>
      <c r="G13" s="154">
        <v>92436.417056999853</v>
      </c>
      <c r="H13" s="155">
        <v>-0.31094842355709607</v>
      </c>
      <c r="I13" s="156">
        <v>133548.85820800008</v>
      </c>
      <c r="J13" s="157">
        <v>990.10293900000033</v>
      </c>
      <c r="K13" s="154">
        <v>226975.37820400062</v>
      </c>
      <c r="L13" s="158">
        <v>0.13557033698869711</v>
      </c>
      <c r="M13" s="159">
        <v>-0.21495149435391331</v>
      </c>
      <c r="N13" s="160">
        <v>1674225.9645111321</v>
      </c>
      <c r="O13" s="161">
        <v>1.4956017366143727E-2</v>
      </c>
      <c r="P13" s="162">
        <v>0.13215505177474979</v>
      </c>
    </row>
    <row r="14" spans="1:16">
      <c r="B14" s="149" t="s">
        <v>142</v>
      </c>
      <c r="C14" s="150">
        <v>14475</v>
      </c>
      <c r="D14" s="151">
        <v>6.129481633550847E-2</v>
      </c>
      <c r="E14" s="152">
        <v>47032.566366999687</v>
      </c>
      <c r="F14" s="153">
        <v>1.901460988137553E-2</v>
      </c>
      <c r="G14" s="154">
        <v>910.54080899999894</v>
      </c>
      <c r="H14" s="155">
        <v>-0.39483767231503364</v>
      </c>
      <c r="I14" s="156">
        <v>1637.7398349999958</v>
      </c>
      <c r="J14" s="157">
        <v>83.257754000000006</v>
      </c>
      <c r="K14" s="154">
        <v>2631.5383979999974</v>
      </c>
      <c r="L14" s="158">
        <v>5.2986727747371953E-2</v>
      </c>
      <c r="M14" s="159">
        <v>-0.25863264004946179</v>
      </c>
      <c r="N14" s="160">
        <v>49664.104764999705</v>
      </c>
      <c r="O14" s="161">
        <v>-8.1315329557038246E-4</v>
      </c>
      <c r="P14" s="162">
        <v>0.11052456946604912</v>
      </c>
    </row>
    <row r="15" spans="1:16">
      <c r="B15" s="149" t="s">
        <v>265</v>
      </c>
      <c r="C15" s="150">
        <v>15379</v>
      </c>
      <c r="D15" s="151">
        <v>7.6583829191459576E-2</v>
      </c>
      <c r="E15" s="152">
        <v>53263.745252974069</v>
      </c>
      <c r="F15" s="153">
        <v>0.12674564974165406</v>
      </c>
      <c r="G15" s="154">
        <v>3978.2644230000064</v>
      </c>
      <c r="H15" s="155">
        <v>-0.32339989110319722</v>
      </c>
      <c r="I15" s="156">
        <v>5952.3189840000159</v>
      </c>
      <c r="J15" s="157">
        <v>4965.8566440000122</v>
      </c>
      <c r="K15" s="154">
        <v>14896.440051000081</v>
      </c>
      <c r="L15" s="158">
        <v>0.21855046292151989</v>
      </c>
      <c r="M15" s="159">
        <v>-0.12959832111160302</v>
      </c>
      <c r="N15" s="160">
        <v>68160.185303973936</v>
      </c>
      <c r="O15" s="161">
        <v>5.8607537104686816E-2</v>
      </c>
      <c r="P15" s="162">
        <v>0.17493567051811704</v>
      </c>
    </row>
    <row r="16" spans="1:16">
      <c r="B16" s="149" t="s">
        <v>266</v>
      </c>
      <c r="C16" s="150">
        <v>11952</v>
      </c>
      <c r="D16" s="151">
        <v>4.7410393479975464E-2</v>
      </c>
      <c r="E16" s="152">
        <v>110320.15121400071</v>
      </c>
      <c r="F16" s="153">
        <v>0.19912622354892223</v>
      </c>
      <c r="G16" s="154">
        <v>12905.054903000015</v>
      </c>
      <c r="H16" s="155">
        <v>-0.48056157157241186</v>
      </c>
      <c r="I16" s="156">
        <v>25182.589688021522</v>
      </c>
      <c r="J16" s="157">
        <v>22398.349875000047</v>
      </c>
      <c r="K16" s="154">
        <v>60485.994466021351</v>
      </c>
      <c r="L16" s="158">
        <v>0.35412071518393523</v>
      </c>
      <c r="M16" s="159">
        <v>-0.14218924797159144</v>
      </c>
      <c r="N16" s="160">
        <v>170806.1456800235</v>
      </c>
      <c r="O16" s="161">
        <v>5.1033900352501986E-2</v>
      </c>
      <c r="P16" s="162">
        <v>0.21459568220882813</v>
      </c>
    </row>
    <row r="17" spans="2:16">
      <c r="B17" s="149" t="s">
        <v>267</v>
      </c>
      <c r="C17" s="150">
        <v>4774</v>
      </c>
      <c r="D17" s="151">
        <v>0.15258329309512314</v>
      </c>
      <c r="E17" s="152">
        <v>12169.731656000298</v>
      </c>
      <c r="F17" s="153">
        <v>0.21259135155499095</v>
      </c>
      <c r="G17" s="154">
        <v>1828.7895049999972</v>
      </c>
      <c r="H17" s="155">
        <v>-0.32279039472200255</v>
      </c>
      <c r="I17" s="156">
        <v>2517.6832759999988</v>
      </c>
      <c r="J17" s="157">
        <v>634.83477999999991</v>
      </c>
      <c r="K17" s="154">
        <v>4981.3075610000087</v>
      </c>
      <c r="L17" s="158">
        <v>0.29043765208480743</v>
      </c>
      <c r="M17" s="159">
        <v>8.2532558834651673E-2</v>
      </c>
      <c r="N17" s="160">
        <v>17151.039217000256</v>
      </c>
      <c r="O17" s="161">
        <v>0.17170576478498742</v>
      </c>
      <c r="P17" s="162">
        <v>0.29059214884533058</v>
      </c>
    </row>
    <row r="18" spans="2:16">
      <c r="B18" s="149" t="s">
        <v>268</v>
      </c>
      <c r="C18" s="150">
        <v>26352</v>
      </c>
      <c r="D18" s="151">
        <v>3.809336222178452E-2</v>
      </c>
      <c r="E18" s="152">
        <v>93751.392493999447</v>
      </c>
      <c r="F18" s="153">
        <v>2.6469521695904948E-2</v>
      </c>
      <c r="G18" s="154">
        <v>11409.809692000081</v>
      </c>
      <c r="H18" s="155">
        <v>6.007702986362462E-2</v>
      </c>
      <c r="I18" s="156">
        <v>8581.5783170000414</v>
      </c>
      <c r="J18" s="157">
        <v>1210.8137569999985</v>
      </c>
      <c r="K18" s="154">
        <v>21202.201766000049</v>
      </c>
      <c r="L18" s="158">
        <v>0.18444139917926802</v>
      </c>
      <c r="M18" s="159">
        <v>3.1708316695062849E-3</v>
      </c>
      <c r="N18" s="160">
        <v>114953.59425999879</v>
      </c>
      <c r="O18" s="161">
        <v>2.2091230150024743E-2</v>
      </c>
      <c r="P18" s="162">
        <v>9.0103640841420821E-2</v>
      </c>
    </row>
    <row r="19" spans="2:16">
      <c r="B19" s="163" t="s">
        <v>138</v>
      </c>
      <c r="C19" s="164">
        <v>60483</v>
      </c>
      <c r="D19" s="175">
        <v>3.499435298949314E-2</v>
      </c>
      <c r="E19" s="165">
        <v>2431311.6922731739</v>
      </c>
      <c r="F19" s="176">
        <v>9.7771086024021084E-2</v>
      </c>
      <c r="G19" s="166">
        <v>156042.26468899919</v>
      </c>
      <c r="H19" s="169">
        <v>-0.39623955186021476</v>
      </c>
      <c r="I19" s="167">
        <v>253317.04979302303</v>
      </c>
      <c r="J19" s="168">
        <v>35381.69024899981</v>
      </c>
      <c r="K19" s="166">
        <v>444741.00473102811</v>
      </c>
      <c r="L19" s="169">
        <v>0.15463590260161816</v>
      </c>
      <c r="M19" s="170">
        <v>-0.24204211900359199</v>
      </c>
      <c r="N19" s="171">
        <v>2876052.6970039764</v>
      </c>
      <c r="O19" s="177">
        <v>2.6599512796505131E-2</v>
      </c>
      <c r="P19" s="172">
        <v>0.10709401024806765</v>
      </c>
    </row>
    <row r="20" spans="2:16"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4" t="s">
        <v>269</v>
      </c>
    </row>
    <row r="22" spans="2:16" ht="15.65" customHeight="1"/>
    <row r="25" spans="2:16">
      <c r="B25" s="724" t="s">
        <v>270</v>
      </c>
    </row>
    <row r="26" spans="2:16">
      <c r="C26" t="s">
        <v>271</v>
      </c>
      <c r="D26" t="s">
        <v>121</v>
      </c>
    </row>
    <row r="27" spans="2:16">
      <c r="B27" t="s">
        <v>257</v>
      </c>
      <c r="C27" s="310">
        <v>6.2607694462191305E-2</v>
      </c>
      <c r="D27" s="589">
        <v>7.2932594842411921E-3</v>
      </c>
    </row>
    <row r="28" spans="2:16">
      <c r="B28" t="s">
        <v>258</v>
      </c>
      <c r="C28" s="310">
        <v>7.5743776763461737E-2</v>
      </c>
      <c r="D28" s="589">
        <v>0.21946731972837025</v>
      </c>
    </row>
    <row r="29" spans="2:16">
      <c r="B29" t="s">
        <v>259</v>
      </c>
      <c r="C29" s="310">
        <v>0.12436186427699492</v>
      </c>
      <c r="D29" s="589">
        <v>0.12935298306893064</v>
      </c>
    </row>
    <row r="30" spans="2:16">
      <c r="B30" t="s">
        <v>260</v>
      </c>
      <c r="C30" s="310">
        <v>0.39438393712441094</v>
      </c>
      <c r="D30" s="589">
        <v>-0.1605008642966666</v>
      </c>
    </row>
    <row r="31" spans="2:16">
      <c r="B31" t="s">
        <v>261</v>
      </c>
      <c r="C31" s="310">
        <v>6.8498908985553011E-2</v>
      </c>
      <c r="D31" s="589">
        <v>4.3892338314373475E-2</v>
      </c>
    </row>
    <row r="32" spans="2:16">
      <c r="B32" t="s">
        <v>264</v>
      </c>
      <c r="C32" s="310">
        <v>0.13215505177474979</v>
      </c>
      <c r="D32" s="589">
        <v>1.4956017366143727E-2</v>
      </c>
    </row>
    <row r="33" spans="2:14">
      <c r="B33" t="s">
        <v>142</v>
      </c>
      <c r="C33" s="310">
        <v>0.11052456946604912</v>
      </c>
      <c r="D33" s="589">
        <v>-8.1315329557038246E-4</v>
      </c>
    </row>
    <row r="34" spans="2:14">
      <c r="B34" t="s">
        <v>265</v>
      </c>
      <c r="C34" s="310">
        <v>0.17493567051811704</v>
      </c>
      <c r="D34" s="589">
        <v>5.8607537104686816E-2</v>
      </c>
    </row>
    <row r="35" spans="2:14">
      <c r="B35" t="s">
        <v>266</v>
      </c>
      <c r="C35" s="310">
        <v>0.21459568220882813</v>
      </c>
      <c r="D35" s="589">
        <v>5.1033900352501986E-2</v>
      </c>
    </row>
    <row r="36" spans="2:14">
      <c r="B36" t="s">
        <v>267</v>
      </c>
      <c r="C36" s="310">
        <v>0.29059214884533058</v>
      </c>
      <c r="D36" s="589">
        <v>0.17170576478498742</v>
      </c>
    </row>
    <row r="37" spans="2:14">
      <c r="B37" t="s">
        <v>268</v>
      </c>
      <c r="C37" s="310">
        <v>9.0103640841420821E-2</v>
      </c>
      <c r="D37" s="589">
        <v>2.2091230150024743E-2</v>
      </c>
    </row>
    <row r="38" spans="2:14">
      <c r="C38" s="310"/>
      <c r="D38" s="589"/>
    </row>
    <row r="39" spans="2:14">
      <c r="B39" s="4" t="s">
        <v>272</v>
      </c>
      <c r="C39" s="310">
        <v>0.10709401024806765</v>
      </c>
      <c r="D39" s="589">
        <v>2.6599512796505131E-2</v>
      </c>
    </row>
    <row r="43" spans="2:14">
      <c r="N43" s="7" t="s">
        <v>269</v>
      </c>
    </row>
  </sheetData>
  <mergeCells count="7">
    <mergeCell ref="N3:P4"/>
    <mergeCell ref="G4:H4"/>
    <mergeCell ref="K4:M4"/>
    <mergeCell ref="B3:B5"/>
    <mergeCell ref="C3:D4"/>
    <mergeCell ref="E3:F4"/>
    <mergeCell ref="G3:M3"/>
  </mergeCells>
  <conditionalFormatting sqref="D27:D39">
    <cfRule type="iconSet" priority="19">
      <iconSet iconSet="4Arrows">
        <cfvo type="percent" val="0"/>
        <cfvo type="num" val="-0.1"/>
        <cfvo type="num" val="0"/>
        <cfvo type="num" val="0.1"/>
      </iconSet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B5B95-89D7-4705-9A35-E1AEA886AEF7}">
  <sheetPr codeName="Feuil13">
    <tabColor theme="5"/>
  </sheetPr>
  <dimension ref="A1:L36"/>
  <sheetViews>
    <sheetView zoomScale="83" workbookViewId="0">
      <selection activeCell="N18" sqref="N18"/>
    </sheetView>
  </sheetViews>
  <sheetFormatPr baseColWidth="10" defaultColWidth="11" defaultRowHeight="15.5"/>
  <cols>
    <col min="1" max="1" width="4.58203125" customWidth="1"/>
    <col min="2" max="2" width="19.58203125" customWidth="1"/>
    <col min="3" max="4" width="7.33203125" customWidth="1"/>
    <col min="5" max="5" width="8.83203125" bestFit="1" customWidth="1"/>
    <col min="6" max="6" width="7.08203125" customWidth="1"/>
    <col min="7" max="7" width="7.33203125" customWidth="1"/>
    <col min="8" max="8" width="7.08203125" customWidth="1"/>
    <col min="9" max="9" width="8.83203125" bestFit="1" customWidth="1"/>
    <col min="10" max="10" width="7.08203125" customWidth="1"/>
  </cols>
  <sheetData>
    <row r="1" spans="1:11" ht="18.5">
      <c r="A1" s="576" t="s">
        <v>672</v>
      </c>
    </row>
    <row r="2" spans="1:11">
      <c r="B2" s="685" t="s">
        <v>273</v>
      </c>
      <c r="C2" s="691" t="s">
        <v>274</v>
      </c>
      <c r="D2" s="692"/>
      <c r="E2" s="686" t="s">
        <v>275</v>
      </c>
      <c r="F2" s="687"/>
      <c r="G2" s="687"/>
      <c r="H2" s="687"/>
      <c r="I2" s="687"/>
      <c r="J2" s="687"/>
      <c r="K2" s="688"/>
    </row>
    <row r="3" spans="1:11" ht="15.75" customHeight="1">
      <c r="B3" s="685"/>
      <c r="C3" s="693"/>
      <c r="D3" s="694"/>
      <c r="E3" s="683" t="s">
        <v>276</v>
      </c>
      <c r="F3" s="683"/>
      <c r="G3" s="689" t="s">
        <v>277</v>
      </c>
      <c r="H3" s="689"/>
      <c r="I3" s="690" t="s">
        <v>278</v>
      </c>
      <c r="J3" s="690"/>
      <c r="K3" s="684" t="s">
        <v>256</v>
      </c>
    </row>
    <row r="4" spans="1:11" ht="29">
      <c r="B4" s="685"/>
      <c r="C4" s="114">
        <v>2022</v>
      </c>
      <c r="D4" s="223" t="s">
        <v>279</v>
      </c>
      <c r="E4" s="116">
        <v>2022</v>
      </c>
      <c r="F4" s="224" t="s">
        <v>279</v>
      </c>
      <c r="G4" s="225">
        <v>2022</v>
      </c>
      <c r="H4" s="226" t="s">
        <v>279</v>
      </c>
      <c r="I4" s="119">
        <v>2022</v>
      </c>
      <c r="J4" s="227" t="s">
        <v>279</v>
      </c>
      <c r="K4" s="684"/>
    </row>
    <row r="5" spans="1:11">
      <c r="B5" s="228" t="s">
        <v>280</v>
      </c>
      <c r="C5" s="532">
        <v>6730</v>
      </c>
      <c r="D5" s="229">
        <v>1.7538554581191412E-2</v>
      </c>
      <c r="E5" s="533">
        <v>164992</v>
      </c>
      <c r="F5" s="230">
        <v>-5.6350081662417811E-3</v>
      </c>
      <c r="G5" s="534">
        <v>67082</v>
      </c>
      <c r="H5" s="231">
        <v>2.3402697260023191E-2</v>
      </c>
      <c r="I5" s="535">
        <v>232074</v>
      </c>
      <c r="J5" s="232">
        <v>2.5877524570687978E-3</v>
      </c>
      <c r="K5" s="536">
        <v>5.772865883614841E-2</v>
      </c>
    </row>
    <row r="6" spans="1:11">
      <c r="B6" s="228" t="s">
        <v>281</v>
      </c>
      <c r="C6" s="532">
        <v>5257</v>
      </c>
      <c r="D6" s="229">
        <v>4.9703689543108389E-3</v>
      </c>
      <c r="E6" s="533">
        <v>198466.50209999998</v>
      </c>
      <c r="F6" s="230">
        <v>3.8629416751707266E-2</v>
      </c>
      <c r="G6" s="534">
        <v>103739</v>
      </c>
      <c r="H6" s="231">
        <v>2.3268889327283489E-2</v>
      </c>
      <c r="I6" s="535">
        <v>302205.50209999998</v>
      </c>
      <c r="J6" s="232">
        <v>3.3304847075718402E-2</v>
      </c>
      <c r="K6" s="536">
        <v>8.7471461464631139E-2</v>
      </c>
    </row>
    <row r="7" spans="1:11">
      <c r="B7" s="233" t="s">
        <v>282</v>
      </c>
      <c r="C7" s="537">
        <v>11131</v>
      </c>
      <c r="D7" s="234">
        <v>1.5231667274717257E-2</v>
      </c>
      <c r="E7" s="538">
        <v>363458.50209999998</v>
      </c>
      <c r="F7" s="235">
        <v>1.8056821899543947E-2</v>
      </c>
      <c r="G7" s="539">
        <v>170821</v>
      </c>
      <c r="H7" s="236">
        <v>2.3321431994632415E-2</v>
      </c>
      <c r="I7" s="540">
        <v>534279.50209999993</v>
      </c>
      <c r="J7" s="237">
        <v>1.9734133870290348E-2</v>
      </c>
      <c r="K7" s="541">
        <v>7.1475642981051329E-2</v>
      </c>
    </row>
    <row r="8" spans="1:11">
      <c r="B8" s="228" t="s">
        <v>283</v>
      </c>
      <c r="C8" s="532">
        <v>2678</v>
      </c>
      <c r="D8" s="229">
        <v>9.2615259077927378E-2</v>
      </c>
      <c r="E8" s="533">
        <v>260538</v>
      </c>
      <c r="F8" s="230">
        <v>0.11203209697383584</v>
      </c>
      <c r="G8" s="534">
        <v>32908</v>
      </c>
      <c r="H8" s="231">
        <v>6.2508071806793228E-2</v>
      </c>
      <c r="I8" s="535">
        <v>293446</v>
      </c>
      <c r="J8" s="232">
        <v>0.10624967013744901</v>
      </c>
      <c r="K8" s="536">
        <v>8.672433196676739E-2</v>
      </c>
    </row>
    <row r="9" spans="1:11">
      <c r="B9" s="228" t="s">
        <v>284</v>
      </c>
      <c r="C9" s="532">
        <v>746</v>
      </c>
      <c r="D9" s="229">
        <v>-3.9897039897039896E-2</v>
      </c>
      <c r="E9" s="533">
        <v>161065</v>
      </c>
      <c r="F9" s="230">
        <v>9.2550818357269964E-3</v>
      </c>
      <c r="G9" s="534">
        <v>4656</v>
      </c>
      <c r="H9" s="231">
        <v>-0.15880758807588075</v>
      </c>
      <c r="I9" s="535">
        <v>165721</v>
      </c>
      <c r="J9" s="232">
        <v>3.6215427287537168E-3</v>
      </c>
      <c r="K9" s="536">
        <v>0.13635211742732786</v>
      </c>
    </row>
    <row r="10" spans="1:11">
      <c r="B10" s="233" t="s">
        <v>285</v>
      </c>
      <c r="C10" s="537">
        <v>3382</v>
      </c>
      <c r="D10" s="234">
        <v>5.4897067997504677E-2</v>
      </c>
      <c r="E10" s="538">
        <v>421603</v>
      </c>
      <c r="F10" s="235">
        <v>7.0389816135960875E-2</v>
      </c>
      <c r="G10" s="539">
        <v>37564</v>
      </c>
      <c r="H10" s="236">
        <v>2.8953351412057963E-2</v>
      </c>
      <c r="I10" s="540">
        <v>459167</v>
      </c>
      <c r="J10" s="237">
        <v>6.6875007260940783E-2</v>
      </c>
      <c r="K10" s="541">
        <v>9.9839445242434641E-2</v>
      </c>
    </row>
    <row r="11" spans="1:11">
      <c r="B11" s="238" t="s">
        <v>286</v>
      </c>
      <c r="C11" s="542">
        <v>1578</v>
      </c>
      <c r="D11" s="239">
        <v>8.827586206896551E-2</v>
      </c>
      <c r="E11" s="543">
        <v>106548</v>
      </c>
      <c r="F11" s="240">
        <v>9.6849907350216188E-2</v>
      </c>
      <c r="G11" s="544">
        <v>14562</v>
      </c>
      <c r="H11" s="241">
        <v>0.24238546199129768</v>
      </c>
      <c r="I11" s="545">
        <v>121110</v>
      </c>
      <c r="J11" s="242">
        <v>0.11251963513103866</v>
      </c>
      <c r="K11" s="546">
        <v>0.12693132439961516</v>
      </c>
    </row>
    <row r="12" spans="1:11">
      <c r="B12" s="238" t="s">
        <v>287</v>
      </c>
      <c r="C12" s="542">
        <v>733</v>
      </c>
      <c r="D12" s="243">
        <v>3.971631205673759E-2</v>
      </c>
      <c r="E12" s="543">
        <v>17034</v>
      </c>
      <c r="F12" s="240">
        <v>-7.0450204638472028E-2</v>
      </c>
      <c r="G12" s="544">
        <v>2592</v>
      </c>
      <c r="H12" s="244">
        <v>1.5461689587426326</v>
      </c>
      <c r="I12" s="545">
        <v>19626</v>
      </c>
      <c r="J12" s="245">
        <v>1.4630615726619448E-2</v>
      </c>
      <c r="K12" s="546">
        <v>1.9125784239012858E-2</v>
      </c>
    </row>
    <row r="13" spans="1:11">
      <c r="B13" s="238" t="s">
        <v>288</v>
      </c>
      <c r="C13" s="542">
        <v>1047</v>
      </c>
      <c r="D13" s="243">
        <v>3.0511811023622049E-2</v>
      </c>
      <c r="E13" s="543">
        <v>262837.09999999998</v>
      </c>
      <c r="F13" s="240">
        <v>-7.4914649340776227E-2</v>
      </c>
      <c r="G13" s="547">
        <v>22205</v>
      </c>
      <c r="H13" s="244">
        <v>2.308253873659118</v>
      </c>
      <c r="I13" s="548">
        <v>262837.09999999998</v>
      </c>
      <c r="J13" s="245">
        <v>-9.626419194454576E-2</v>
      </c>
      <c r="K13" s="546">
        <v>4.7960077593853359E-2</v>
      </c>
    </row>
    <row r="14" spans="1:11">
      <c r="B14" s="238" t="s">
        <v>289</v>
      </c>
      <c r="C14" s="549">
        <v>1038</v>
      </c>
      <c r="D14" s="243">
        <v>-1.3307984790874524E-2</v>
      </c>
      <c r="E14" s="543">
        <v>13126902</v>
      </c>
      <c r="F14" s="246">
        <v>-0.1189216331087653</v>
      </c>
      <c r="G14" s="547" t="s">
        <v>145</v>
      </c>
      <c r="H14" s="244" t="s">
        <v>145</v>
      </c>
      <c r="I14" s="548">
        <v>13126902</v>
      </c>
      <c r="J14" s="247">
        <v>-0.1189216331087653</v>
      </c>
      <c r="K14" s="546">
        <v>1.6629171892220577E-2</v>
      </c>
    </row>
    <row r="15" spans="1:11">
      <c r="B15" s="238" t="s">
        <v>290</v>
      </c>
      <c r="C15" s="549">
        <v>2722</v>
      </c>
      <c r="D15" s="243">
        <v>2.7169811320754716E-2</v>
      </c>
      <c r="E15" s="543">
        <v>9491134</v>
      </c>
      <c r="F15" s="246">
        <v>1.5918689118391765E-2</v>
      </c>
      <c r="G15" s="547" t="s">
        <v>145</v>
      </c>
      <c r="H15" s="244" t="s">
        <v>145</v>
      </c>
      <c r="I15" s="548">
        <v>9491134</v>
      </c>
      <c r="J15" s="247">
        <v>1.5918689118391765E-2</v>
      </c>
      <c r="K15" s="546">
        <v>0.19970823776959495</v>
      </c>
    </row>
    <row r="16" spans="1:11">
      <c r="B16" s="238" t="s">
        <v>291</v>
      </c>
      <c r="C16" s="549">
        <v>1372</v>
      </c>
      <c r="D16" s="243">
        <v>9.5846645367412137E-2</v>
      </c>
      <c r="E16" s="543">
        <v>220442</v>
      </c>
      <c r="F16" s="240">
        <v>7.5891908691750359E-2</v>
      </c>
      <c r="G16" s="547">
        <v>16973</v>
      </c>
      <c r="H16" s="244">
        <v>-0.35601001669449084</v>
      </c>
      <c r="I16" s="548">
        <v>237415</v>
      </c>
      <c r="J16" s="245">
        <v>2.6666873659152407E-2</v>
      </c>
      <c r="K16" s="546">
        <v>0.22773315274423173</v>
      </c>
    </row>
    <row r="17" spans="2:11">
      <c r="B17" s="173"/>
      <c r="C17" s="173"/>
      <c r="D17" s="173"/>
      <c r="E17" s="173"/>
      <c r="F17" s="173"/>
      <c r="G17" s="173"/>
      <c r="H17" s="173"/>
      <c r="I17" s="248"/>
      <c r="J17" s="248"/>
      <c r="K17" s="249" t="s">
        <v>292</v>
      </c>
    </row>
    <row r="18" spans="2:11">
      <c r="B18" s="173"/>
      <c r="C18" s="173"/>
      <c r="D18" s="173"/>
      <c r="E18" s="173"/>
      <c r="F18" s="173"/>
      <c r="G18" s="173"/>
      <c r="H18" s="173"/>
      <c r="I18" s="173"/>
      <c r="J18" s="173"/>
      <c r="K18" s="173"/>
    </row>
    <row r="21" spans="2:11" ht="18.5">
      <c r="B21" s="725" t="s">
        <v>293</v>
      </c>
    </row>
    <row r="22" spans="2:11">
      <c r="C22" t="s">
        <v>294</v>
      </c>
      <c r="D22" t="s">
        <v>295</v>
      </c>
    </row>
    <row r="23" spans="2:11">
      <c r="B23" t="s">
        <v>280</v>
      </c>
      <c r="C23" s="518">
        <v>5.772865883614841E-2</v>
      </c>
      <c r="D23" s="589">
        <v>2.5877524570687978E-3</v>
      </c>
    </row>
    <row r="24" spans="2:11">
      <c r="B24" t="s">
        <v>281</v>
      </c>
      <c r="C24" s="518">
        <v>8.7471461464631139E-2</v>
      </c>
      <c r="D24" s="589">
        <v>3.3304847075718402E-2</v>
      </c>
    </row>
    <row r="25" spans="2:11">
      <c r="B25" t="s">
        <v>282</v>
      </c>
      <c r="C25" s="518">
        <v>7.1475642981051329E-2</v>
      </c>
      <c r="D25" s="589">
        <v>1.9734133870290348E-2</v>
      </c>
    </row>
    <row r="26" spans="2:11">
      <c r="B26" t="s">
        <v>283</v>
      </c>
      <c r="C26" s="518">
        <v>8.672433196676739E-2</v>
      </c>
      <c r="D26" s="589">
        <v>0.10624967013744901</v>
      </c>
    </row>
    <row r="27" spans="2:11">
      <c r="B27" t="s">
        <v>284</v>
      </c>
      <c r="C27" s="518">
        <v>0.13635211742732786</v>
      </c>
      <c r="D27" s="589">
        <v>3.6215427287537168E-3</v>
      </c>
    </row>
    <row r="28" spans="2:11">
      <c r="B28" t="s">
        <v>285</v>
      </c>
      <c r="C28" s="518">
        <v>9.9839445242434641E-2</v>
      </c>
      <c r="D28" s="589">
        <v>6.6875007260940783E-2</v>
      </c>
    </row>
    <row r="29" spans="2:11">
      <c r="B29" t="s">
        <v>286</v>
      </c>
      <c r="C29" s="518">
        <v>0.12693132439961516</v>
      </c>
      <c r="D29" s="589">
        <v>0.11251963513103866</v>
      </c>
    </row>
    <row r="30" spans="2:11">
      <c r="B30" t="s">
        <v>287</v>
      </c>
      <c r="C30" s="518">
        <v>1.9125784239012858E-2</v>
      </c>
      <c r="D30" s="589">
        <v>1.4630615726619448E-2</v>
      </c>
    </row>
    <row r="31" spans="2:11">
      <c r="B31" t="s">
        <v>288</v>
      </c>
      <c r="C31" s="518">
        <v>4.7960077593853359E-2</v>
      </c>
      <c r="D31" s="589">
        <v>-9.626419194454576E-2</v>
      </c>
    </row>
    <row r="32" spans="2:11">
      <c r="B32" t="s">
        <v>289</v>
      </c>
      <c r="C32" s="518">
        <v>1.6629171892220577E-2</v>
      </c>
      <c r="D32" s="589">
        <v>-0.1189216331087653</v>
      </c>
    </row>
    <row r="33" spans="2:12">
      <c r="B33" t="s">
        <v>290</v>
      </c>
      <c r="C33" s="518">
        <v>0.19970823776959495</v>
      </c>
      <c r="D33" s="589">
        <v>1.5918689118391765E-2</v>
      </c>
    </row>
    <row r="34" spans="2:12">
      <c r="B34" t="s">
        <v>291</v>
      </c>
      <c r="C34" s="518">
        <v>0.22773315274423173</v>
      </c>
      <c r="D34" s="589">
        <v>2.6666873659152407E-2</v>
      </c>
    </row>
    <row r="36" spans="2:12">
      <c r="L36" s="249" t="s">
        <v>292</v>
      </c>
    </row>
  </sheetData>
  <mergeCells count="7">
    <mergeCell ref="K3:K4"/>
    <mergeCell ref="B2:B4"/>
    <mergeCell ref="E2:K2"/>
    <mergeCell ref="E3:F3"/>
    <mergeCell ref="G3:H3"/>
    <mergeCell ref="I3:J3"/>
    <mergeCell ref="C2:D3"/>
  </mergeCells>
  <conditionalFormatting sqref="D23:D34">
    <cfRule type="iconSet" priority="1">
      <iconSet iconSet="4Arrows">
        <cfvo type="percent" val="0"/>
        <cfvo type="num" val="-0.1"/>
        <cfvo type="num" val="0"/>
        <cfvo type="num" val="0.1"/>
      </iconSet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58FD0-016A-4D65-A86C-0FE9F9855568}">
  <sheetPr codeName="Feuil14">
    <tabColor theme="5"/>
  </sheetPr>
  <dimension ref="A1:W52"/>
  <sheetViews>
    <sheetView zoomScale="73" zoomScaleNormal="100" workbookViewId="0">
      <selection activeCell="P47" sqref="P47"/>
    </sheetView>
  </sheetViews>
  <sheetFormatPr baseColWidth="10" defaultColWidth="11" defaultRowHeight="15.5"/>
  <cols>
    <col min="2" max="2" width="27.5" customWidth="1"/>
    <col min="3" max="3" width="8.25" customWidth="1"/>
    <col min="4" max="4" width="7" customWidth="1"/>
    <col min="5" max="5" width="7.08203125" customWidth="1"/>
    <col min="6" max="6" width="10.33203125" customWidth="1"/>
    <col min="7" max="7" width="7" customWidth="1"/>
    <col min="8" max="8" width="8.75" bestFit="1" customWidth="1"/>
    <col min="9" max="9" width="6.83203125" customWidth="1"/>
    <col min="10" max="11" width="8.75" customWidth="1"/>
    <col min="12" max="12" width="8.58203125" bestFit="1" customWidth="1"/>
    <col min="13" max="13" width="8.75" bestFit="1" customWidth="1"/>
    <col min="14" max="14" width="8.75" customWidth="1"/>
    <col min="15" max="15" width="6.08203125" bestFit="1" customWidth="1"/>
    <col min="16" max="16" width="11" customWidth="1"/>
    <col min="17" max="17" width="8.58203125" customWidth="1"/>
    <col min="18" max="18" width="7.25" customWidth="1"/>
    <col min="19" max="19" width="6" customWidth="1"/>
    <col min="20" max="20" width="7.33203125" customWidth="1"/>
    <col min="21" max="21" width="7.75" bestFit="1" customWidth="1"/>
    <col min="22" max="22" width="6.25" customWidth="1"/>
    <col min="23" max="23" width="6" customWidth="1"/>
    <col min="26" max="26" width="27.5" customWidth="1"/>
    <col min="27" max="27" width="8.25" customWidth="1"/>
    <col min="28" max="28" width="7" customWidth="1"/>
    <col min="29" max="29" width="7.08203125" customWidth="1"/>
    <col min="31" max="31" width="7.25" customWidth="1"/>
    <col min="32" max="32" width="7.33203125" customWidth="1"/>
    <col min="33" max="33" width="7.75" bestFit="1" customWidth="1"/>
    <col min="34" max="34" width="6.25" customWidth="1"/>
  </cols>
  <sheetData>
    <row r="1" spans="1:23" ht="21">
      <c r="A1" s="100" t="s">
        <v>13</v>
      </c>
    </row>
    <row r="3" spans="1:23" ht="15.75" customHeight="1">
      <c r="B3" s="697"/>
      <c r="C3" s="682" t="s">
        <v>247</v>
      </c>
      <c r="D3" s="682"/>
      <c r="E3" s="695" t="s">
        <v>296</v>
      </c>
      <c r="F3" s="683" t="s">
        <v>248</v>
      </c>
      <c r="G3" s="683"/>
      <c r="H3" s="679" t="s">
        <v>249</v>
      </c>
      <c r="I3" s="679"/>
      <c r="J3" s="679"/>
      <c r="K3" s="679"/>
      <c r="L3" s="679"/>
      <c r="M3" s="679"/>
      <c r="N3" s="679"/>
      <c r="O3" s="679"/>
      <c r="P3" s="675" t="s">
        <v>250</v>
      </c>
      <c r="Q3" s="676"/>
      <c r="R3" s="676"/>
      <c r="S3" s="698"/>
      <c r="T3" s="699" t="s">
        <v>297</v>
      </c>
      <c r="U3" s="682" t="s">
        <v>298</v>
      </c>
      <c r="V3" s="682"/>
      <c r="W3" s="682"/>
    </row>
    <row r="4" spans="1:23" ht="43.5">
      <c r="B4" s="697"/>
      <c r="C4" s="114">
        <v>2022</v>
      </c>
      <c r="D4" s="178" t="s">
        <v>254</v>
      </c>
      <c r="E4" s="696"/>
      <c r="F4" s="116">
        <v>2022</v>
      </c>
      <c r="G4" s="179" t="s">
        <v>254</v>
      </c>
      <c r="H4" s="113" t="s">
        <v>209</v>
      </c>
      <c r="I4" s="113" t="s">
        <v>299</v>
      </c>
      <c r="J4" s="113" t="s">
        <v>251</v>
      </c>
      <c r="K4" s="113" t="s">
        <v>252</v>
      </c>
      <c r="L4" s="113" t="s">
        <v>300</v>
      </c>
      <c r="M4" s="113" t="s">
        <v>188</v>
      </c>
      <c r="N4" s="113" t="s">
        <v>255</v>
      </c>
      <c r="O4" s="180" t="s">
        <v>254</v>
      </c>
      <c r="P4" s="119">
        <v>2022</v>
      </c>
      <c r="Q4" s="120" t="s">
        <v>301</v>
      </c>
      <c r="R4" s="181" t="s">
        <v>302</v>
      </c>
      <c r="S4" s="182" t="s">
        <v>110</v>
      </c>
      <c r="T4" s="699"/>
      <c r="U4" s="114" t="s">
        <v>303</v>
      </c>
      <c r="V4" s="115" t="s">
        <v>254</v>
      </c>
      <c r="W4" s="115" t="s">
        <v>110</v>
      </c>
    </row>
    <row r="5" spans="1:23">
      <c r="B5" s="183" t="s">
        <v>304</v>
      </c>
      <c r="C5" s="184">
        <v>8212</v>
      </c>
      <c r="D5" s="185">
        <v>4.3323592936094522E-2</v>
      </c>
      <c r="E5" s="188">
        <v>0.16348795540513636</v>
      </c>
      <c r="F5" s="184">
        <v>281614.26809899556</v>
      </c>
      <c r="G5" s="186">
        <v>6.6863523494036681E-2</v>
      </c>
      <c r="H5" s="184">
        <v>15953.222668</v>
      </c>
      <c r="I5" s="187">
        <v>-0.24474831078645509</v>
      </c>
      <c r="J5" s="184">
        <v>20754.688738999936</v>
      </c>
      <c r="K5" s="184">
        <v>2974.941741999995</v>
      </c>
      <c r="L5" s="184">
        <v>23729.630480999931</v>
      </c>
      <c r="M5" s="184">
        <v>39682.853149000155</v>
      </c>
      <c r="N5" s="187">
        <v>0.12350827481697198</v>
      </c>
      <c r="O5" s="186">
        <v>-0.19024134778309168</v>
      </c>
      <c r="P5" s="184">
        <v>321297.12124800164</v>
      </c>
      <c r="Q5" s="184">
        <v>8326.6819479982369</v>
      </c>
      <c r="R5" s="188">
        <v>2.660533041593921E-2</v>
      </c>
      <c r="S5" s="186">
        <v>0.11171461551546022</v>
      </c>
      <c r="T5" s="188">
        <v>0.11293578780113901</v>
      </c>
      <c r="U5" s="184">
        <v>3887</v>
      </c>
      <c r="V5" s="213">
        <v>-1.0941475826972025E-2</v>
      </c>
      <c r="W5" s="214">
        <v>0.13616141801240061</v>
      </c>
    </row>
    <row r="6" spans="1:23">
      <c r="B6" s="189" t="s">
        <v>305</v>
      </c>
      <c r="C6" s="190">
        <v>3480</v>
      </c>
      <c r="D6" s="191">
        <v>2.1726365237815619E-2</v>
      </c>
      <c r="E6" s="194">
        <v>0.13998390989541432</v>
      </c>
      <c r="F6" s="190">
        <v>213315.94651499903</v>
      </c>
      <c r="G6" s="192">
        <v>0.14067225518247931</v>
      </c>
      <c r="H6" s="190">
        <v>8524.0390920000154</v>
      </c>
      <c r="I6" s="193">
        <v>-0.65285665623152123</v>
      </c>
      <c r="J6" s="190">
        <v>25129.769480999941</v>
      </c>
      <c r="K6" s="190">
        <v>2685.751394999997</v>
      </c>
      <c r="L6" s="190">
        <v>27815.520875999937</v>
      </c>
      <c r="M6" s="190">
        <v>36339.559967999936</v>
      </c>
      <c r="N6" s="193">
        <v>0.14555881614601907</v>
      </c>
      <c r="O6" s="192">
        <v>-0.3444932318629767</v>
      </c>
      <c r="P6" s="190">
        <v>249655.50648299773</v>
      </c>
      <c r="Q6" s="190">
        <v>7209.1810829984024</v>
      </c>
      <c r="R6" s="194">
        <v>2.9735163323693841E-2</v>
      </c>
      <c r="S6" s="192">
        <v>8.6804913812277257E-2</v>
      </c>
      <c r="T6" s="194">
        <v>0.10431106971661262</v>
      </c>
      <c r="U6" s="190">
        <v>1274</v>
      </c>
      <c r="V6" s="215">
        <v>-2.9702970297029729E-2</v>
      </c>
      <c r="W6" s="216">
        <v>4.4628157074298527E-2</v>
      </c>
    </row>
    <row r="7" spans="1:23">
      <c r="B7" s="195" t="s">
        <v>306</v>
      </c>
      <c r="C7" s="196">
        <v>4102</v>
      </c>
      <c r="D7" s="197">
        <v>4.217479674796748E-2</v>
      </c>
      <c r="E7" s="200">
        <v>0.13190134731020289</v>
      </c>
      <c r="F7" s="196">
        <v>151036.1878500022</v>
      </c>
      <c r="G7" s="198">
        <v>8.6457997159514854E-2</v>
      </c>
      <c r="H7" s="196">
        <v>6724.1208110000216</v>
      </c>
      <c r="I7" s="199">
        <v>-0.45239544178050817</v>
      </c>
      <c r="J7" s="196">
        <v>11613.65925800002</v>
      </c>
      <c r="K7" s="196">
        <v>340.07964099999998</v>
      </c>
      <c r="L7" s="196">
        <v>11953.73889900002</v>
      </c>
      <c r="M7" s="196">
        <v>18677.859709999895</v>
      </c>
      <c r="N7" s="199">
        <v>0.11005488336725132</v>
      </c>
      <c r="O7" s="198">
        <v>-0.3192841024270171</v>
      </c>
      <c r="P7" s="196">
        <v>169714.04755999957</v>
      </c>
      <c r="Q7" s="196">
        <v>3258.4418939983589</v>
      </c>
      <c r="R7" s="200">
        <v>1.9575441037032616E-2</v>
      </c>
      <c r="S7" s="198">
        <v>5.900936646146749E-2</v>
      </c>
      <c r="T7" s="200">
        <v>0.10465226048054632</v>
      </c>
      <c r="U7" s="196">
        <v>2124</v>
      </c>
      <c r="V7" s="217">
        <v>-4.5822102425876032E-2</v>
      </c>
      <c r="W7" s="218">
        <v>7.4403615090902722E-2</v>
      </c>
    </row>
    <row r="8" spans="1:23">
      <c r="B8" s="189" t="s">
        <v>307</v>
      </c>
      <c r="C8" s="190">
        <v>2001</v>
      </c>
      <c r="D8" s="191">
        <v>4.4363256784968684E-2</v>
      </c>
      <c r="E8" s="194">
        <v>9.2284278005811002E-2</v>
      </c>
      <c r="F8" s="190">
        <v>93861.959694000238</v>
      </c>
      <c r="G8" s="192">
        <v>0.13177597354718462</v>
      </c>
      <c r="H8" s="190">
        <v>7625.4292749999968</v>
      </c>
      <c r="I8" s="193">
        <v>-0.33097911997657281</v>
      </c>
      <c r="J8" s="190">
        <v>11687.651425</v>
      </c>
      <c r="K8" s="190">
        <v>1509.6762460000018</v>
      </c>
      <c r="L8" s="190">
        <v>13197.327671000003</v>
      </c>
      <c r="M8" s="190">
        <v>20822.756946000034</v>
      </c>
      <c r="N8" s="193">
        <v>0.1815652299282694</v>
      </c>
      <c r="O8" s="192">
        <v>-0.24197885202973243</v>
      </c>
      <c r="P8" s="190">
        <v>114684.71664000006</v>
      </c>
      <c r="Q8" s="190">
        <v>4281.4891400007618</v>
      </c>
      <c r="R8" s="194">
        <v>3.8780470797384878E-2</v>
      </c>
      <c r="S8" s="192">
        <v>3.987573550354926E-2</v>
      </c>
      <c r="T8" s="194">
        <v>4.9415175815652974E-2</v>
      </c>
      <c r="U8" s="190">
        <v>1034</v>
      </c>
      <c r="V8" s="215">
        <v>0</v>
      </c>
      <c r="W8" s="216">
        <v>3.6220968928433808E-2</v>
      </c>
    </row>
    <row r="9" spans="1:23">
      <c r="B9" s="195" t="s">
        <v>308</v>
      </c>
      <c r="C9" s="196">
        <v>599</v>
      </c>
      <c r="D9" s="197">
        <v>3.3500837520938024E-3</v>
      </c>
      <c r="E9" s="200">
        <v>0.20973389355742297</v>
      </c>
      <c r="F9" s="196">
        <v>33368.819258000003</v>
      </c>
      <c r="G9" s="198">
        <v>8.1709500890878639E-2</v>
      </c>
      <c r="H9" s="196">
        <v>4649.6723090000023</v>
      </c>
      <c r="I9" s="199">
        <v>-0.16189460119702115</v>
      </c>
      <c r="J9" s="196">
        <v>4307.2610979999981</v>
      </c>
      <c r="K9" s="196">
        <v>382.31069099999991</v>
      </c>
      <c r="L9" s="196">
        <v>4689.5717889999978</v>
      </c>
      <c r="M9" s="196">
        <v>9339.2440979999992</v>
      </c>
      <c r="N9" s="199">
        <v>0.21867636610330993</v>
      </c>
      <c r="O9" s="198">
        <v>0.15690452129114282</v>
      </c>
      <c r="P9" s="196">
        <v>42708.063355999948</v>
      </c>
      <c r="Q9" s="196">
        <v>3787.2228559999421</v>
      </c>
      <c r="R9" s="200">
        <v>9.7305782900550197E-2</v>
      </c>
      <c r="S9" s="198">
        <v>1.4849541317685008E-2</v>
      </c>
      <c r="T9" s="200">
        <v>0.24632209245427722</v>
      </c>
      <c r="U9" s="196">
        <v>159</v>
      </c>
      <c r="V9" s="217">
        <v>6.0000000000000053E-2</v>
      </c>
      <c r="W9" s="218">
        <v>5.5697621466353729E-3</v>
      </c>
    </row>
    <row r="10" spans="1:23">
      <c r="B10" s="189" t="s">
        <v>309</v>
      </c>
      <c r="C10" s="190">
        <v>4105</v>
      </c>
      <c r="D10" s="191">
        <v>1.408102766798419E-2</v>
      </c>
      <c r="E10" s="194">
        <v>9.074229629957116E-2</v>
      </c>
      <c r="F10" s="190">
        <v>204963.10419299835</v>
      </c>
      <c r="G10" s="192">
        <v>0.18197438256724019</v>
      </c>
      <c r="H10" s="190">
        <v>9788.6577260000031</v>
      </c>
      <c r="I10" s="193">
        <v>-0.56226573836808025</v>
      </c>
      <c r="J10" s="190">
        <v>23751.384095999998</v>
      </c>
      <c r="K10" s="190">
        <v>2589.146686</v>
      </c>
      <c r="L10" s="190">
        <v>26340.530781999998</v>
      </c>
      <c r="M10" s="190">
        <v>36129.188508000101</v>
      </c>
      <c r="N10" s="193">
        <v>0.14985625671911126</v>
      </c>
      <c r="O10" s="192">
        <v>-0.3923868617298315</v>
      </c>
      <c r="P10" s="190">
        <v>241092.29270099953</v>
      </c>
      <c r="Q10" s="190">
        <v>8224.0515010001836</v>
      </c>
      <c r="R10" s="194">
        <v>3.531632934839294E-2</v>
      </c>
      <c r="S10" s="192">
        <v>8.3827494868973951E-2</v>
      </c>
      <c r="T10" s="194">
        <v>8.0242904034273407E-2</v>
      </c>
      <c r="U10" s="190">
        <v>1896</v>
      </c>
      <c r="V10" s="215">
        <v>-3.8051750380517557E-2</v>
      </c>
      <c r="W10" s="216">
        <v>6.6416786352331239E-2</v>
      </c>
    </row>
    <row r="11" spans="1:23">
      <c r="B11" s="195" t="s">
        <v>310</v>
      </c>
      <c r="C11" s="196">
        <v>1465</v>
      </c>
      <c r="D11" s="197">
        <v>1.3670539986329461E-3</v>
      </c>
      <c r="E11" s="200">
        <v>5.735426535645774E-2</v>
      </c>
      <c r="F11" s="196">
        <v>52383.714525000032</v>
      </c>
      <c r="G11" s="198">
        <v>0.16134083606966493</v>
      </c>
      <c r="H11" s="196">
        <v>3293.8109380000042</v>
      </c>
      <c r="I11" s="199">
        <v>-0.44445898795093242</v>
      </c>
      <c r="J11" s="196">
        <v>6125.9267450000079</v>
      </c>
      <c r="K11" s="196">
        <v>292.61896199999995</v>
      </c>
      <c r="L11" s="196">
        <v>6418.5457070000075</v>
      </c>
      <c r="M11" s="196">
        <v>9712.3566450000053</v>
      </c>
      <c r="N11" s="199">
        <v>0.15640855310170151</v>
      </c>
      <c r="O11" s="198">
        <v>-0.31219669453671484</v>
      </c>
      <c r="P11" s="196">
        <v>62096.071170000156</v>
      </c>
      <c r="Q11" s="196">
        <v>2869.0000700003657</v>
      </c>
      <c r="R11" s="200">
        <v>4.8440687961022202E-2</v>
      </c>
      <c r="S11" s="198">
        <v>2.159072788710947E-2</v>
      </c>
      <c r="T11" s="200">
        <v>2.918234960974957E-2</v>
      </c>
      <c r="U11" s="196">
        <v>1603</v>
      </c>
      <c r="V11" s="217">
        <v>-4.5833333333333282E-2</v>
      </c>
      <c r="W11" s="218">
        <v>5.6153010824254737E-2</v>
      </c>
    </row>
    <row r="12" spans="1:23">
      <c r="B12" s="189" t="s">
        <v>311</v>
      </c>
      <c r="C12" s="190">
        <v>675</v>
      </c>
      <c r="D12" s="191">
        <v>4.1666666666666664E-2</v>
      </c>
      <c r="E12" s="194">
        <v>0.14216512215669755</v>
      </c>
      <c r="F12" s="190">
        <v>36522.396333999939</v>
      </c>
      <c r="G12" s="192">
        <v>0.28202072685798774</v>
      </c>
      <c r="H12" s="190">
        <v>2177.9227190000015</v>
      </c>
      <c r="I12" s="193">
        <v>-0.48050036912497895</v>
      </c>
      <c r="J12" s="190">
        <v>4538.8024539999997</v>
      </c>
      <c r="K12" s="190">
        <v>403.546224</v>
      </c>
      <c r="L12" s="190">
        <v>4942.3486779999994</v>
      </c>
      <c r="M12" s="190">
        <v>7120.2713969999968</v>
      </c>
      <c r="N12" s="193">
        <v>0.16314931618954059</v>
      </c>
      <c r="O12" s="192">
        <v>-0.38066872902497578</v>
      </c>
      <c r="P12" s="190">
        <v>43642.667731000111</v>
      </c>
      <c r="Q12" s="190">
        <v>3657.8106310001822</v>
      </c>
      <c r="R12" s="194">
        <v>9.1479897548519401E-2</v>
      </c>
      <c r="S12" s="192">
        <v>1.5174502114117477E-2</v>
      </c>
      <c r="T12" s="194">
        <v>7.7814251638118295E-2</v>
      </c>
      <c r="U12" s="190">
        <v>3634</v>
      </c>
      <c r="V12" s="215">
        <v>-3.3767614996011663E-2</v>
      </c>
      <c r="W12" s="216">
        <v>0.12729884050863488</v>
      </c>
    </row>
    <row r="13" spans="1:23">
      <c r="B13" s="195" t="s">
        <v>312</v>
      </c>
      <c r="C13" s="196">
        <v>2361</v>
      </c>
      <c r="D13" s="197">
        <v>7.2525597269624577E-3</v>
      </c>
      <c r="E13" s="200">
        <v>8.0800821355236141E-2</v>
      </c>
      <c r="F13" s="196">
        <v>119825.32705899955</v>
      </c>
      <c r="G13" s="198">
        <v>0.12094919519434588</v>
      </c>
      <c r="H13" s="196">
        <v>4514.1922370000057</v>
      </c>
      <c r="I13" s="199">
        <v>-0.61555757120434562</v>
      </c>
      <c r="J13" s="196">
        <v>12709.808167000003</v>
      </c>
      <c r="K13" s="196">
        <v>471.84093799999994</v>
      </c>
      <c r="L13" s="196">
        <v>13181.649105000002</v>
      </c>
      <c r="M13" s="196">
        <v>17695.841342000007</v>
      </c>
      <c r="N13" s="199">
        <v>0.12867721782584465</v>
      </c>
      <c r="O13" s="198">
        <v>-0.31857490763220503</v>
      </c>
      <c r="P13" s="196">
        <v>137521.16840099895</v>
      </c>
      <c r="Q13" s="196">
        <v>4655.990900998615</v>
      </c>
      <c r="R13" s="200">
        <v>3.5042973551129328E-2</v>
      </c>
      <c r="S13" s="198">
        <v>4.7815941809500447E-2</v>
      </c>
      <c r="T13" s="200">
        <v>7.00227441640566E-2</v>
      </c>
      <c r="U13" s="196">
        <v>1218</v>
      </c>
      <c r="V13" s="217">
        <v>-2.3255813953488413E-2</v>
      </c>
      <c r="W13" s="218">
        <v>4.2666479840263428E-2</v>
      </c>
    </row>
    <row r="14" spans="1:23">
      <c r="B14" s="189" t="s">
        <v>313</v>
      </c>
      <c r="C14" s="190">
        <v>9083</v>
      </c>
      <c r="D14" s="191">
        <v>3.0636559627822534E-2</v>
      </c>
      <c r="E14" s="194">
        <v>0.1385490710515879</v>
      </c>
      <c r="F14" s="190">
        <v>309008.06576099608</v>
      </c>
      <c r="G14" s="192">
        <v>8.3100262977455736E-2</v>
      </c>
      <c r="H14" s="190">
        <v>20104.011671999961</v>
      </c>
      <c r="I14" s="193">
        <v>-0.48175086594330074</v>
      </c>
      <c r="J14" s="190">
        <v>40170.392067999936</v>
      </c>
      <c r="K14" s="190">
        <v>8547.2921789999982</v>
      </c>
      <c r="L14" s="190">
        <v>48717.684246999932</v>
      </c>
      <c r="M14" s="190">
        <v>68821.695919000165</v>
      </c>
      <c r="N14" s="193">
        <v>0.1821500127808568</v>
      </c>
      <c r="O14" s="192">
        <v>-0.23073952508835183</v>
      </c>
      <c r="P14" s="190">
        <v>377829.76168000046</v>
      </c>
      <c r="Q14" s="190">
        <v>3065.4174439983908</v>
      </c>
      <c r="R14" s="194">
        <v>8.1795866953340447E-3</v>
      </c>
      <c r="S14" s="192">
        <v>0.13137094534936405</v>
      </c>
      <c r="T14" s="194">
        <v>9.6778676987546414E-2</v>
      </c>
      <c r="U14" s="190">
        <v>3225</v>
      </c>
      <c r="V14" s="215">
        <v>-6.4695009242143886E-3</v>
      </c>
      <c r="W14" s="216">
        <v>0.11297159071005709</v>
      </c>
    </row>
    <row r="15" spans="1:23">
      <c r="B15" s="195" t="s">
        <v>314</v>
      </c>
      <c r="C15" s="196">
        <v>13823</v>
      </c>
      <c r="D15" s="197">
        <v>4.1359047762543316E-2</v>
      </c>
      <c r="E15" s="200">
        <v>0.21117680309210626</v>
      </c>
      <c r="F15" s="196">
        <v>521373.75305201107</v>
      </c>
      <c r="G15" s="198">
        <v>7.1490218133261355E-2</v>
      </c>
      <c r="H15" s="196">
        <v>40840.84553699987</v>
      </c>
      <c r="I15" s="199">
        <v>-0.34694383048735</v>
      </c>
      <c r="J15" s="196">
        <v>58508.531286000099</v>
      </c>
      <c r="K15" s="196">
        <v>9786.3733880000182</v>
      </c>
      <c r="L15" s="196">
        <v>68294.904674000121</v>
      </c>
      <c r="M15" s="196">
        <v>109135.75021099982</v>
      </c>
      <c r="N15" s="199">
        <v>0.17309136443812498</v>
      </c>
      <c r="O15" s="198">
        <v>-0.17246591270739642</v>
      </c>
      <c r="P15" s="196">
        <v>630509.50326301577</v>
      </c>
      <c r="Q15" s="196">
        <v>12041.326763003366</v>
      </c>
      <c r="R15" s="200">
        <v>1.9469597985051903E-2</v>
      </c>
      <c r="S15" s="198">
        <v>0.21922738200166714</v>
      </c>
      <c r="T15" s="200">
        <v>0.20088915713947575</v>
      </c>
      <c r="U15" s="196">
        <v>3440</v>
      </c>
      <c r="V15" s="217">
        <v>-1.9104647847162815E-2</v>
      </c>
      <c r="W15" s="218">
        <v>0.12050303009072758</v>
      </c>
    </row>
    <row r="16" spans="1:23">
      <c r="B16" s="189" t="s">
        <v>315</v>
      </c>
      <c r="C16" s="190">
        <v>4333</v>
      </c>
      <c r="D16" s="191">
        <v>1.9529411764705882E-2</v>
      </c>
      <c r="E16" s="194">
        <v>0.14386745467826548</v>
      </c>
      <c r="F16" s="190">
        <v>232499.39255800177</v>
      </c>
      <c r="G16" s="192">
        <v>8.5851097033576393E-2</v>
      </c>
      <c r="H16" s="190">
        <v>11765.179005000011</v>
      </c>
      <c r="I16" s="193">
        <v>-0.32539212168954168</v>
      </c>
      <c r="J16" s="190">
        <v>17341.509033999992</v>
      </c>
      <c r="K16" s="190">
        <v>1355.2965259999989</v>
      </c>
      <c r="L16" s="190">
        <v>18696.80555999999</v>
      </c>
      <c r="M16" s="190">
        <v>30461.984564999955</v>
      </c>
      <c r="N16" s="193">
        <v>0.1158420483581174</v>
      </c>
      <c r="O16" s="192">
        <v>-0.28488636821731056</v>
      </c>
      <c r="P16" s="190">
        <v>262961.37712300208</v>
      </c>
      <c r="Q16" s="190">
        <v>6246.7763660011988</v>
      </c>
      <c r="R16" s="194">
        <v>2.4333545297309477E-2</v>
      </c>
      <c r="S16" s="192">
        <v>9.1431348736041085E-2</v>
      </c>
      <c r="T16" s="194">
        <v>0.12657940733026582</v>
      </c>
      <c r="U16" s="190">
        <v>2113</v>
      </c>
      <c r="V16" s="215">
        <v>-2.6715799170888954E-2</v>
      </c>
      <c r="W16" s="216">
        <v>7.4018285634217251E-2</v>
      </c>
    </row>
    <row r="17" spans="2:23">
      <c r="B17" s="195" t="s">
        <v>316</v>
      </c>
      <c r="C17" s="196">
        <v>5167</v>
      </c>
      <c r="D17" s="197">
        <v>4.9563274426162908E-2</v>
      </c>
      <c r="E17" s="200">
        <v>0.28135039477266538</v>
      </c>
      <c r="F17" s="196">
        <v>174588.4350809732</v>
      </c>
      <c r="G17" s="198">
        <v>6.3075411124683498E-2</v>
      </c>
      <c r="H17" s="196">
        <v>19291.113313999987</v>
      </c>
      <c r="I17" s="199">
        <v>-2.8911467293164073E-2</v>
      </c>
      <c r="J17" s="196">
        <v>16139.764800021452</v>
      </c>
      <c r="K17" s="196">
        <v>3832.6007140000011</v>
      </c>
      <c r="L17" s="196">
        <v>19972.365514021454</v>
      </c>
      <c r="M17" s="196">
        <v>39263.478828021645</v>
      </c>
      <c r="N17" s="199">
        <v>0.18360125055850876</v>
      </c>
      <c r="O17" s="198">
        <v>-8.9051712611034839E-2</v>
      </c>
      <c r="P17" s="196">
        <v>213851.91390899286</v>
      </c>
      <c r="Q17" s="196">
        <v>6520.5627090120688</v>
      </c>
      <c r="R17" s="200">
        <v>3.1449960033891257E-2</v>
      </c>
      <c r="S17" s="198">
        <v>7.4356048528514559E-2</v>
      </c>
      <c r="T17" s="200">
        <v>0.37082067752673903</v>
      </c>
      <c r="U17" s="196">
        <v>2685</v>
      </c>
      <c r="V17" s="217">
        <v>-5.1871063356798697E-3</v>
      </c>
      <c r="W17" s="218">
        <v>9.4055417381861489E-2</v>
      </c>
    </row>
    <row r="18" spans="2:23">
      <c r="B18" s="189" t="s">
        <v>317</v>
      </c>
      <c r="C18" s="190">
        <v>108</v>
      </c>
      <c r="D18" s="191">
        <v>3.8461538461538464E-2</v>
      </c>
      <c r="E18" s="194">
        <v>1.8060200668896322E-2</v>
      </c>
      <c r="F18" s="190">
        <v>3384.8075610000019</v>
      </c>
      <c r="G18" s="192">
        <v>-8.2996001797808486E-2</v>
      </c>
      <c r="H18" s="190">
        <v>95.474208999999988</v>
      </c>
      <c r="I18" s="193">
        <v>-0.21883956930478388</v>
      </c>
      <c r="J18" s="190">
        <v>102.375015</v>
      </c>
      <c r="K18" s="190">
        <v>23.483999999999995</v>
      </c>
      <c r="L18" s="190">
        <v>125.859015</v>
      </c>
      <c r="M18" s="190">
        <v>221.33322400000006</v>
      </c>
      <c r="N18" s="193">
        <v>6.1376756259947284E-2</v>
      </c>
      <c r="O18" s="192">
        <v>0.2075509654047385</v>
      </c>
      <c r="P18" s="190">
        <v>3606.1407850000014</v>
      </c>
      <c r="Q18" s="190">
        <v>-268.30921499999795</v>
      </c>
      <c r="R18" s="194">
        <v>-6.9250916904334298E-2</v>
      </c>
      <c r="S18" s="192">
        <v>1.2538507339439808E-3</v>
      </c>
      <c r="T18" s="194">
        <v>0.11139002857231116</v>
      </c>
      <c r="U18" s="190">
        <v>24</v>
      </c>
      <c r="V18" s="215">
        <v>0</v>
      </c>
      <c r="W18" s="216">
        <v>8.4071881458647147E-4</v>
      </c>
    </row>
    <row r="19" spans="2:23">
      <c r="B19" s="195" t="s">
        <v>318</v>
      </c>
      <c r="C19" s="196">
        <v>529</v>
      </c>
      <c r="D19" s="197">
        <v>8.4016393442622947E-2</v>
      </c>
      <c r="E19" s="200">
        <v>7.5744558991981667E-2</v>
      </c>
      <c r="F19" s="196">
        <v>1760.672497999996</v>
      </c>
      <c r="G19" s="198">
        <v>1.0433271280461369E-2</v>
      </c>
      <c r="H19" s="196">
        <v>244.2</v>
      </c>
      <c r="I19" s="199">
        <v>0.10749002487997639</v>
      </c>
      <c r="J19" s="196">
        <v>133.16300000000001</v>
      </c>
      <c r="K19" s="196">
        <v>63.378600000000006</v>
      </c>
      <c r="L19" s="196">
        <v>196.54160000000002</v>
      </c>
      <c r="M19" s="196">
        <v>440.74159999999989</v>
      </c>
      <c r="N19" s="199">
        <v>0.200208402590143</v>
      </c>
      <c r="O19" s="198">
        <v>0.24325147697987443</v>
      </c>
      <c r="P19" s="196">
        <v>2201.414097999997</v>
      </c>
      <c r="Q19" s="196">
        <v>104.41429799999833</v>
      </c>
      <c r="R19" s="200">
        <v>4.979223078609659E-2</v>
      </c>
      <c r="S19" s="198">
        <v>7.6542898546095499E-4</v>
      </c>
      <c r="T19" s="200">
        <v>5.248960653314251E-2</v>
      </c>
      <c r="U19" s="196">
        <v>123</v>
      </c>
      <c r="V19" s="217">
        <v>3.3613445378151363E-2</v>
      </c>
      <c r="W19" s="218">
        <v>4.3086839247556659E-3</v>
      </c>
    </row>
    <row r="20" spans="2:23">
      <c r="B20" s="189" t="s">
        <v>319</v>
      </c>
      <c r="C20" s="190">
        <v>243</v>
      </c>
      <c r="D20" s="191">
        <v>0.14084507042253522</v>
      </c>
      <c r="E20" s="194">
        <v>4.0059347181008904E-2</v>
      </c>
      <c r="F20" s="190">
        <v>852.94988000000046</v>
      </c>
      <c r="G20" s="192">
        <v>0.30868304687907722</v>
      </c>
      <c r="H20" s="190">
        <v>187.17226099999999</v>
      </c>
      <c r="I20" s="193">
        <v>-0.39053078894326743</v>
      </c>
      <c r="J20" s="190">
        <v>262.59150500000004</v>
      </c>
      <c r="K20" s="190">
        <v>113.90231700000005</v>
      </c>
      <c r="L20" s="190">
        <v>376.49382200000008</v>
      </c>
      <c r="M20" s="190">
        <v>563.66608300000019</v>
      </c>
      <c r="N20" s="193">
        <v>0.39789618197320908</v>
      </c>
      <c r="O20" s="192">
        <v>3.2525659907311127E-2</v>
      </c>
      <c r="P20" s="190">
        <v>1416.6159629999984</v>
      </c>
      <c r="Q20" s="190">
        <v>218.94396299999835</v>
      </c>
      <c r="R20" s="194">
        <v>0.18280794992284893</v>
      </c>
      <c r="S20" s="192">
        <v>4.9255563518558153E-4</v>
      </c>
      <c r="T20" s="194">
        <v>4.7523095809990215E-2</v>
      </c>
      <c r="U20" s="190">
        <v>49</v>
      </c>
      <c r="V20" s="215">
        <v>0.16666666666666674</v>
      </c>
      <c r="W20" s="216">
        <v>1.7164675797807125E-3</v>
      </c>
    </row>
    <row r="21" spans="2:23">
      <c r="B21" s="195" t="s">
        <v>320</v>
      </c>
      <c r="C21" s="196">
        <v>154</v>
      </c>
      <c r="D21" s="197">
        <v>0.18461538461538463</v>
      </c>
      <c r="E21" s="200">
        <v>5.2920962199312714E-2</v>
      </c>
      <c r="F21" s="196">
        <v>882.23235500000067</v>
      </c>
      <c r="G21" s="198">
        <v>0.28751881515252853</v>
      </c>
      <c r="H21" s="196">
        <v>133.87091600000002</v>
      </c>
      <c r="I21" s="199">
        <v>4.0007813223757944</v>
      </c>
      <c r="J21" s="196">
        <v>30.381622000000004</v>
      </c>
      <c r="K21" s="196">
        <v>5.91</v>
      </c>
      <c r="L21" s="196">
        <v>36.291622000000004</v>
      </c>
      <c r="M21" s="196">
        <v>170.16253800000007</v>
      </c>
      <c r="N21" s="199">
        <v>0.16169076753587008</v>
      </c>
      <c r="O21" s="198">
        <v>0.16209016035184554</v>
      </c>
      <c r="P21" s="196">
        <v>1052.3948930000013</v>
      </c>
      <c r="Q21" s="196">
        <v>220.74789300000134</v>
      </c>
      <c r="R21" s="200">
        <v>0.26543460506681482</v>
      </c>
      <c r="S21" s="198">
        <v>3.6591641526467701E-4</v>
      </c>
      <c r="T21" s="200">
        <v>4.5686776340351697E-2</v>
      </c>
      <c r="U21" s="196">
        <v>61</v>
      </c>
      <c r="V21" s="217">
        <v>-3.1746031746031744E-2</v>
      </c>
      <c r="W21" s="218">
        <v>2.1368269870739483E-3</v>
      </c>
    </row>
    <row r="22" spans="2:23">
      <c r="B22" s="189" t="s">
        <v>321</v>
      </c>
      <c r="C22" s="190">
        <v>43</v>
      </c>
      <c r="D22" s="191">
        <v>2.0714285714285716</v>
      </c>
      <c r="E22" s="194">
        <v>2.7516477890829976E-3</v>
      </c>
      <c r="F22" s="190">
        <v>69.66</v>
      </c>
      <c r="G22" s="192">
        <v>-0.27633492624142952</v>
      </c>
      <c r="H22" s="190">
        <v>129.33000000000001</v>
      </c>
      <c r="I22" s="193">
        <v>11.997989949748746</v>
      </c>
      <c r="J22" s="190">
        <v>9.39</v>
      </c>
      <c r="K22" s="190">
        <v>3.54</v>
      </c>
      <c r="L22" s="190">
        <v>12.93</v>
      </c>
      <c r="M22" s="190">
        <v>142.25999999999996</v>
      </c>
      <c r="N22" s="193">
        <v>0.67129105322763272</v>
      </c>
      <c r="O22" s="192">
        <v>7.8968105065666032</v>
      </c>
      <c r="P22" s="190">
        <v>211.92000000000007</v>
      </c>
      <c r="Q22" s="190">
        <v>99.670000000000073</v>
      </c>
      <c r="R22" s="194">
        <v>0.88792873051225008</v>
      </c>
      <c r="S22" s="192">
        <v>7.3684324428672683E-5</v>
      </c>
      <c r="T22" s="194">
        <v>1.0596000000000003E-2</v>
      </c>
      <c r="U22" s="190">
        <v>1</v>
      </c>
      <c r="V22" s="215" t="s">
        <v>145</v>
      </c>
      <c r="W22" s="216">
        <v>3.5029950607769645E-5</v>
      </c>
    </row>
    <row r="23" spans="2:23">
      <c r="B23" s="201" t="s">
        <v>273</v>
      </c>
      <c r="C23" s="202">
        <v>60483</v>
      </c>
      <c r="D23" s="203">
        <v>3.499435298949314E-2</v>
      </c>
      <c r="E23" s="212">
        <v>0.13365168315869025</v>
      </c>
      <c r="F23" s="204">
        <v>2431311.6922731739</v>
      </c>
      <c r="G23" s="205">
        <v>9.7771086024021084E-2</v>
      </c>
      <c r="H23" s="206">
        <v>156042.26468899919</v>
      </c>
      <c r="I23" s="207">
        <v>-0.39623955186021476</v>
      </c>
      <c r="J23" s="206">
        <v>253317.04979302303</v>
      </c>
      <c r="K23" s="206">
        <v>35381.69024899981</v>
      </c>
      <c r="L23" s="206">
        <v>288698.74004202284</v>
      </c>
      <c r="M23" s="206">
        <v>444741.00473102811</v>
      </c>
      <c r="N23" s="207">
        <v>0.15463590260161816</v>
      </c>
      <c r="O23" s="208">
        <v>-0.24204211900359199</v>
      </c>
      <c r="P23" s="209">
        <v>2876052.6970039764</v>
      </c>
      <c r="Q23" s="209">
        <v>74519.420244985726</v>
      </c>
      <c r="R23" s="210">
        <v>2.6599512796505131E-2</v>
      </c>
      <c r="S23" s="211">
        <v>1</v>
      </c>
      <c r="T23" s="210">
        <v>0.10709401024806765</v>
      </c>
      <c r="U23" s="202">
        <v>28547</v>
      </c>
      <c r="V23" s="219">
        <v>-2.182702850877194E-2</v>
      </c>
      <c r="W23" s="220">
        <v>1</v>
      </c>
    </row>
    <row r="25" spans="2:23">
      <c r="W25" s="493" t="s">
        <v>669</v>
      </c>
    </row>
    <row r="29" spans="2:23">
      <c r="B29" s="724" t="s">
        <v>293</v>
      </c>
    </row>
    <row r="32" spans="2:23">
      <c r="C32" t="s">
        <v>322</v>
      </c>
    </row>
    <row r="33" spans="2:4">
      <c r="B33" s="7" t="s">
        <v>304</v>
      </c>
      <c r="C33" s="310">
        <v>0.11293578780113901</v>
      </c>
      <c r="D33" s="518">
        <v>2.660533041593921E-2</v>
      </c>
    </row>
    <row r="34" spans="2:4">
      <c r="B34" s="7" t="s">
        <v>305</v>
      </c>
      <c r="C34" s="310">
        <v>0.10431106971661262</v>
      </c>
      <c r="D34" s="518">
        <v>2.9735163323693841E-2</v>
      </c>
    </row>
    <row r="35" spans="2:4">
      <c r="B35" s="7" t="s">
        <v>306</v>
      </c>
      <c r="C35" s="310">
        <v>0.10465226048054632</v>
      </c>
      <c r="D35" s="518">
        <v>1.9575441037032616E-2</v>
      </c>
    </row>
    <row r="36" spans="2:4">
      <c r="B36" s="7" t="s">
        <v>307</v>
      </c>
      <c r="C36" s="310">
        <v>4.9415175815652974E-2</v>
      </c>
      <c r="D36" s="518">
        <v>3.8780470797384878E-2</v>
      </c>
    </row>
    <row r="37" spans="2:4">
      <c r="B37" s="7" t="s">
        <v>308</v>
      </c>
      <c r="C37" s="310">
        <v>0.24632209245427722</v>
      </c>
      <c r="D37" s="518">
        <v>9.7305782900550197E-2</v>
      </c>
    </row>
    <row r="38" spans="2:4">
      <c r="B38" s="7" t="s">
        <v>309</v>
      </c>
      <c r="C38" s="310">
        <v>8.0242904034273407E-2</v>
      </c>
      <c r="D38" s="518">
        <v>3.531632934839294E-2</v>
      </c>
    </row>
    <row r="39" spans="2:4">
      <c r="B39" s="7" t="s">
        <v>310</v>
      </c>
      <c r="C39" s="310">
        <v>2.918234960974957E-2</v>
      </c>
      <c r="D39" s="518">
        <v>4.8440687961022202E-2</v>
      </c>
    </row>
    <row r="40" spans="2:4">
      <c r="B40" s="7" t="s">
        <v>311</v>
      </c>
      <c r="C40" s="310">
        <v>7.7814251638118295E-2</v>
      </c>
      <c r="D40" s="518">
        <v>9.1479897548519401E-2</v>
      </c>
    </row>
    <row r="41" spans="2:4">
      <c r="B41" s="7" t="s">
        <v>312</v>
      </c>
      <c r="C41" s="310">
        <v>7.00227441640566E-2</v>
      </c>
      <c r="D41" s="518">
        <v>3.5042973551129328E-2</v>
      </c>
    </row>
    <row r="42" spans="2:4">
      <c r="B42" s="7" t="s">
        <v>313</v>
      </c>
      <c r="C42" s="310">
        <v>9.6778676987546414E-2</v>
      </c>
      <c r="D42" s="518">
        <v>8.1795866953340447E-3</v>
      </c>
    </row>
    <row r="43" spans="2:4">
      <c r="B43" s="7" t="s">
        <v>314</v>
      </c>
      <c r="C43" s="310">
        <v>0.20088915713947575</v>
      </c>
      <c r="D43" s="518">
        <v>1.9469597985051903E-2</v>
      </c>
    </row>
    <row r="44" spans="2:4">
      <c r="B44" s="7" t="s">
        <v>315</v>
      </c>
      <c r="C44" s="310">
        <v>0.12657940733026582</v>
      </c>
      <c r="D44" s="518">
        <v>2.4333545297309477E-2</v>
      </c>
    </row>
    <row r="45" spans="2:4">
      <c r="B45" s="7" t="s">
        <v>316</v>
      </c>
      <c r="C45" s="310">
        <v>0.37082067752673903</v>
      </c>
      <c r="D45" s="518">
        <v>3.1449960033891257E-2</v>
      </c>
    </row>
    <row r="46" spans="2:4">
      <c r="B46" s="7" t="s">
        <v>317</v>
      </c>
      <c r="C46" s="310">
        <v>0.11139002857231116</v>
      </c>
      <c r="D46" s="518">
        <v>-6.9250916904334298E-2</v>
      </c>
    </row>
    <row r="47" spans="2:4">
      <c r="B47" s="7" t="s">
        <v>318</v>
      </c>
      <c r="C47" s="310">
        <v>5.248960653314251E-2</v>
      </c>
      <c r="D47" s="518">
        <v>4.979223078609659E-2</v>
      </c>
    </row>
    <row r="48" spans="2:4">
      <c r="B48" s="7" t="s">
        <v>319</v>
      </c>
      <c r="C48" s="310">
        <v>4.7523095809990215E-2</v>
      </c>
      <c r="D48" s="518">
        <v>0.18280794992284893</v>
      </c>
    </row>
    <row r="49" spans="2:16">
      <c r="B49" s="7" t="s">
        <v>320</v>
      </c>
      <c r="C49" s="310">
        <v>4.5686776340351697E-2</v>
      </c>
      <c r="D49" s="518">
        <v>0.26543460506681482</v>
      </c>
    </row>
    <row r="50" spans="2:16">
      <c r="B50" s="7" t="s">
        <v>321</v>
      </c>
      <c r="C50" s="310">
        <v>1.0596000000000003E-2</v>
      </c>
      <c r="D50" s="518">
        <v>0.88792873051225008</v>
      </c>
    </row>
    <row r="51" spans="2:16">
      <c r="B51" s="315" t="s">
        <v>273</v>
      </c>
      <c r="C51" s="316">
        <v>0.10709401024806765</v>
      </c>
      <c r="D51" s="518">
        <v>2.6599512796505131E-2</v>
      </c>
    </row>
    <row r="52" spans="2:16">
      <c r="B52" s="315"/>
      <c r="C52" s="575"/>
      <c r="P52" s="493" t="s">
        <v>669</v>
      </c>
    </row>
  </sheetData>
  <mergeCells count="8">
    <mergeCell ref="U3:W3"/>
    <mergeCell ref="E3:E4"/>
    <mergeCell ref="B3:B4"/>
    <mergeCell ref="C3:D3"/>
    <mergeCell ref="F3:G3"/>
    <mergeCell ref="H3:O3"/>
    <mergeCell ref="P3:S3"/>
    <mergeCell ref="T3:T4"/>
  </mergeCells>
  <conditionalFormatting sqref="D33:D51">
    <cfRule type="iconSet" priority="1">
      <iconSet iconSet="4Arrows">
        <cfvo type="percent" val="0"/>
        <cfvo type="num" val="-0.05"/>
        <cfvo type="num" val="0"/>
        <cfvo type="num" val="0.05" gte="0"/>
      </iconSet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630D-9A77-4C32-9300-5BE26BB39C2E}">
  <sheetPr codeName="Feuil37">
    <tabColor theme="5"/>
  </sheetPr>
  <dimension ref="A1:AH63"/>
  <sheetViews>
    <sheetView topLeftCell="A8" zoomScale="85" zoomScaleNormal="85" workbookViewId="0">
      <selection activeCell="A2" sqref="A2"/>
    </sheetView>
  </sheetViews>
  <sheetFormatPr baseColWidth="10" defaultColWidth="10" defaultRowHeight="14.5"/>
  <cols>
    <col min="1" max="1" width="10" style="551"/>
    <col min="2" max="2" width="17.83203125" style="551" customWidth="1"/>
    <col min="3" max="3" width="30.08203125" style="551" bestFit="1" customWidth="1"/>
    <col min="4" max="17" width="10" style="551"/>
    <col min="18" max="18" width="8.25" style="551" customWidth="1"/>
    <col min="19" max="22" width="12.58203125" style="551" customWidth="1"/>
    <col min="23" max="24" width="10" style="551"/>
    <col min="25" max="25" width="11.75" style="551" customWidth="1"/>
    <col min="26" max="30" width="10" style="551"/>
    <col min="31" max="31" width="11.75" style="551" customWidth="1"/>
    <col min="32" max="37" width="10" style="551"/>
    <col min="38" max="38" width="10" style="551" bestFit="1" customWidth="1"/>
    <col min="39" max="16384" width="10" style="551"/>
  </cols>
  <sheetData>
    <row r="1" spans="1:34" ht="18.5">
      <c r="A1" s="726" t="s">
        <v>673</v>
      </c>
    </row>
    <row r="2" spans="1:34">
      <c r="A2" s="550" t="s">
        <v>323</v>
      </c>
      <c r="B2" s="550"/>
      <c r="S2" s="552" t="s">
        <v>324</v>
      </c>
      <c r="U2" s="553">
        <v>2009</v>
      </c>
      <c r="V2" s="553">
        <v>2011</v>
      </c>
      <c r="W2" s="553">
        <v>2012</v>
      </c>
      <c r="X2" s="553">
        <v>2013</v>
      </c>
      <c r="Y2" s="553">
        <v>2014</v>
      </c>
      <c r="Z2" s="553">
        <v>2015</v>
      </c>
      <c r="AA2" s="553">
        <v>2016</v>
      </c>
      <c r="AB2" s="553">
        <v>2017</v>
      </c>
      <c r="AC2" s="553">
        <v>2018</v>
      </c>
      <c r="AD2" s="553">
        <v>2019</v>
      </c>
      <c r="AE2" s="553">
        <v>2020</v>
      </c>
      <c r="AF2" s="553">
        <v>2021</v>
      </c>
      <c r="AG2" s="553">
        <v>2022</v>
      </c>
      <c r="AH2" s="554"/>
    </row>
    <row r="3" spans="1:34" ht="15" customHeight="1" thickBot="1">
      <c r="D3" s="555">
        <v>2009</v>
      </c>
      <c r="E3" s="555">
        <v>2010</v>
      </c>
      <c r="F3" s="555">
        <v>2011</v>
      </c>
      <c r="G3" s="555">
        <v>2012</v>
      </c>
      <c r="H3" s="555">
        <v>2013</v>
      </c>
      <c r="I3" s="555">
        <v>2014</v>
      </c>
      <c r="J3" s="555">
        <v>2015</v>
      </c>
      <c r="K3" s="555">
        <v>2016</v>
      </c>
      <c r="L3" s="555">
        <v>2017</v>
      </c>
      <c r="M3" s="555">
        <v>2018</v>
      </c>
      <c r="N3" s="555">
        <v>2019</v>
      </c>
      <c r="O3" s="555">
        <v>2020</v>
      </c>
      <c r="P3" s="555">
        <v>2021</v>
      </c>
      <c r="Q3" s="555">
        <v>2022</v>
      </c>
      <c r="U3" s="556" t="s">
        <v>325</v>
      </c>
      <c r="V3" s="556"/>
      <c r="W3" s="556"/>
      <c r="X3" s="556"/>
      <c r="Y3" s="556"/>
      <c r="Z3" s="556"/>
      <c r="AA3" s="556"/>
      <c r="AB3" s="556"/>
      <c r="AC3" s="556"/>
      <c r="AD3" s="556"/>
      <c r="AE3" s="556"/>
      <c r="AF3" s="556"/>
      <c r="AG3" s="556"/>
    </row>
    <row r="4" spans="1:34">
      <c r="B4" s="551" t="s">
        <v>326</v>
      </c>
      <c r="C4" s="557" t="s">
        <v>257</v>
      </c>
      <c r="D4" s="558">
        <v>1.0164489783313822E-2</v>
      </c>
      <c r="E4" s="558">
        <v>1.4622411950222904E-2</v>
      </c>
      <c r="F4" s="558">
        <v>1.4622411950222904E-2</v>
      </c>
      <c r="G4" s="558">
        <v>1.5999922239361267E-2</v>
      </c>
      <c r="H4" s="558">
        <v>1.6148696970131823E-2</v>
      </c>
      <c r="I4" s="558">
        <v>1.7356622047393098E-2</v>
      </c>
      <c r="J4" s="558">
        <v>2.3231784749407517E-2</v>
      </c>
      <c r="K4" s="558">
        <v>2.8087501622545072E-2</v>
      </c>
      <c r="L4" s="558">
        <v>3.141971669456755E-2</v>
      </c>
      <c r="M4" s="558">
        <v>4.0104095716935149E-2</v>
      </c>
      <c r="N4" s="558">
        <v>4.5575977229900554E-2</v>
      </c>
      <c r="O4" s="558">
        <v>5.3100472040341996E-2</v>
      </c>
      <c r="P4" s="558">
        <v>6.2154386394135092E-2</v>
      </c>
      <c r="Q4" s="558">
        <v>6.2607694462191305E-2</v>
      </c>
      <c r="T4" s="551" t="s">
        <v>257</v>
      </c>
      <c r="U4" s="559">
        <v>95782.142100000216</v>
      </c>
      <c r="V4" s="559">
        <v>134531.51250000059</v>
      </c>
      <c r="W4" s="559">
        <v>150039.19079999908</v>
      </c>
      <c r="X4" s="559">
        <v>153032.35169999965</v>
      </c>
      <c r="Y4" s="559">
        <v>165974.59019999966</v>
      </c>
      <c r="Z4" s="559">
        <v>222699.00579999998</v>
      </c>
      <c r="AA4" s="559">
        <v>267667.7392999992</v>
      </c>
      <c r="AB4" s="559">
        <v>293469.83120000281</v>
      </c>
      <c r="AC4" s="559">
        <v>363199.21370000008</v>
      </c>
      <c r="AD4" s="559">
        <v>428192.13980000111</v>
      </c>
      <c r="AE4" s="559">
        <v>473093.77039999928</v>
      </c>
      <c r="AF4" s="559">
        <v>553758.78737499833</v>
      </c>
      <c r="AG4" s="559">
        <v>557797.49390300293</v>
      </c>
    </row>
    <row r="5" spans="1:34">
      <c r="B5" s="551" t="s">
        <v>327</v>
      </c>
      <c r="C5" s="560" t="s">
        <v>258</v>
      </c>
      <c r="D5" s="561">
        <v>7.904729359399178E-3</v>
      </c>
      <c r="E5" s="561">
        <v>9.2717767550727793E-3</v>
      </c>
      <c r="F5" s="561">
        <v>9.2717767550727793E-3</v>
      </c>
      <c r="G5" s="561">
        <v>9.7198104365593813E-3</v>
      </c>
      <c r="H5" s="561">
        <v>1.0984762418749775E-2</v>
      </c>
      <c r="I5" s="561">
        <v>1.2206340560282832E-2</v>
      </c>
      <c r="J5" s="561">
        <v>2.083007932543968E-2</v>
      </c>
      <c r="K5" s="561">
        <v>2.392413522137948E-2</v>
      </c>
      <c r="L5" s="561">
        <v>2.7466277296950042E-2</v>
      </c>
      <c r="M5" s="561">
        <v>3.3867730157693302E-2</v>
      </c>
      <c r="N5" s="561">
        <v>4.8647142386655302E-2</v>
      </c>
      <c r="O5" s="561">
        <v>6.139834872723323E-2</v>
      </c>
      <c r="P5" s="561">
        <v>6.2112182539121465E-2</v>
      </c>
      <c r="Q5" s="561">
        <v>7.5743776763461737E-2</v>
      </c>
      <c r="T5" s="551" t="s">
        <v>258</v>
      </c>
      <c r="U5" s="559">
        <v>17869.280999999952</v>
      </c>
      <c r="V5" s="559">
        <v>21913.371500000005</v>
      </c>
      <c r="W5" s="559">
        <v>22804.940000000028</v>
      </c>
      <c r="X5" s="559">
        <v>24953.931</v>
      </c>
      <c r="Y5" s="559">
        <v>27545.38960000001</v>
      </c>
      <c r="Z5" s="559">
        <v>47460.544199999946</v>
      </c>
      <c r="AA5" s="559">
        <v>54010.457800000113</v>
      </c>
      <c r="AB5" s="559">
        <v>59576.030899999758</v>
      </c>
      <c r="AC5" s="559">
        <v>79838.500100000194</v>
      </c>
      <c r="AD5" s="559">
        <v>92762.122400000255</v>
      </c>
      <c r="AE5" s="559">
        <v>130224.05569999987</v>
      </c>
      <c r="AF5" s="559">
        <v>131738.07580000046</v>
      </c>
      <c r="AG5" s="559">
        <v>160650.27820199943</v>
      </c>
    </row>
    <row r="6" spans="1:34">
      <c r="B6" s="551" t="s">
        <v>328</v>
      </c>
      <c r="C6" s="560" t="s">
        <v>259</v>
      </c>
      <c r="D6" s="561">
        <v>4.0885181526180162E-2</v>
      </c>
      <c r="E6" s="561">
        <v>5.2593817354944318E-2</v>
      </c>
      <c r="F6" s="561">
        <v>5.2593817354944318E-2</v>
      </c>
      <c r="G6" s="561">
        <v>5.6657175635682462E-2</v>
      </c>
      <c r="H6" s="561">
        <v>5.9509891826986065E-2</v>
      </c>
      <c r="I6" s="561">
        <v>7.2752374729057739E-2</v>
      </c>
      <c r="J6" s="561">
        <v>7.5936258735938039E-2</v>
      </c>
      <c r="K6" s="561">
        <v>9.3268517148531613E-2</v>
      </c>
      <c r="L6" s="561">
        <v>9.5117087759722274E-2</v>
      </c>
      <c r="M6" s="561">
        <v>0.12600836450037398</v>
      </c>
      <c r="N6" s="561">
        <v>0.13309480010927977</v>
      </c>
      <c r="O6" s="561">
        <v>0.11669110985803584</v>
      </c>
      <c r="P6" s="561">
        <v>0.11011779854607638</v>
      </c>
      <c r="Q6" s="561">
        <v>0.12436186427699492</v>
      </c>
      <c r="T6" s="551" t="s">
        <v>259</v>
      </c>
      <c r="U6" s="559">
        <v>8235.542999999996</v>
      </c>
      <c r="V6" s="559">
        <v>14640.85649999998</v>
      </c>
      <c r="W6" s="559">
        <v>11161.066999999995</v>
      </c>
      <c r="X6" s="559">
        <v>11349.309999999994</v>
      </c>
      <c r="Y6" s="559">
        <v>15976.712499999996</v>
      </c>
      <c r="Z6" s="559">
        <v>20459.733999999993</v>
      </c>
      <c r="AA6" s="559">
        <v>27988.38969999996</v>
      </c>
      <c r="AB6" s="559">
        <v>28400.820999999953</v>
      </c>
      <c r="AC6" s="559">
        <v>28637.920999999995</v>
      </c>
      <c r="AD6" s="559">
        <v>32153.308000000026</v>
      </c>
      <c r="AE6" s="559">
        <v>36421.745900000002</v>
      </c>
      <c r="AF6" s="559">
        <v>34370.077399999907</v>
      </c>
      <c r="AG6" s="559">
        <v>38815.949439999931</v>
      </c>
    </row>
    <row r="7" spans="1:34">
      <c r="B7" s="551" t="s">
        <v>329</v>
      </c>
      <c r="C7" s="560" t="s">
        <v>260</v>
      </c>
      <c r="D7" s="561">
        <v>0.14082703121970147</v>
      </c>
      <c r="E7" s="561">
        <v>0.1883591701956038</v>
      </c>
      <c r="F7" s="561">
        <v>0.1883591701956038</v>
      </c>
      <c r="G7" s="561">
        <v>0.19758587341772171</v>
      </c>
      <c r="H7" s="561">
        <v>0.22769606518802549</v>
      </c>
      <c r="I7" s="561">
        <v>0.23914342421023657</v>
      </c>
      <c r="J7" s="561">
        <v>0.27246940281475873</v>
      </c>
      <c r="K7" s="561">
        <v>0.27267093748032467</v>
      </c>
      <c r="L7" s="561">
        <v>0.25846024164943776</v>
      </c>
      <c r="M7" s="561">
        <v>0.28379227052417416</v>
      </c>
      <c r="N7" s="561">
        <v>0.33109978055136513</v>
      </c>
      <c r="O7" s="561">
        <v>0.46173413790249185</v>
      </c>
      <c r="P7" s="561">
        <v>0.46978480423805991</v>
      </c>
      <c r="Q7" s="561">
        <v>0.39438393712441094</v>
      </c>
      <c r="T7" s="551" t="s">
        <v>260</v>
      </c>
      <c r="U7" s="559">
        <v>2178.7350000000015</v>
      </c>
      <c r="V7" s="559">
        <v>3736.2924999999973</v>
      </c>
      <c r="W7" s="559">
        <v>4682.7852000000048</v>
      </c>
      <c r="X7" s="559">
        <v>5225.3969999999972</v>
      </c>
      <c r="Y7" s="559">
        <v>6078.7867000000033</v>
      </c>
      <c r="Z7" s="559">
        <v>7163.2206000000069</v>
      </c>
      <c r="AA7" s="559">
        <v>8661.6649999999936</v>
      </c>
      <c r="AB7" s="559">
        <v>13626.282400000009</v>
      </c>
      <c r="AC7" s="559">
        <v>18970.945699999993</v>
      </c>
      <c r="AD7" s="559">
        <v>24140.48500000003</v>
      </c>
      <c r="AE7" s="559">
        <v>27891.05060000002</v>
      </c>
      <c r="AF7" s="559">
        <v>28377.351100000007</v>
      </c>
      <c r="AG7" s="559">
        <v>23822.761722000043</v>
      </c>
    </row>
    <row r="8" spans="1:34">
      <c r="B8" s="551" t="s">
        <v>330</v>
      </c>
      <c r="C8" s="562" t="s">
        <v>261</v>
      </c>
      <c r="D8" s="563">
        <v>1.0425080308334941E-2</v>
      </c>
      <c r="E8" s="563">
        <v>1.4737958569468539E-2</v>
      </c>
      <c r="F8" s="563">
        <v>1.4737958569468539E-2</v>
      </c>
      <c r="G8" s="563">
        <v>1.5797164466992544E-2</v>
      </c>
      <c r="H8" s="563">
        <v>1.6265193340466968E-2</v>
      </c>
      <c r="I8" s="563">
        <v>1.7868908441930825E-2</v>
      </c>
      <c r="J8" s="563">
        <v>2.4488396776782474E-2</v>
      </c>
      <c r="K8" s="563">
        <v>2.9566981574613731E-2</v>
      </c>
      <c r="L8" s="563">
        <v>3.330947568933252E-2</v>
      </c>
      <c r="M8" s="563">
        <v>4.1907337418213307E-2</v>
      </c>
      <c r="N8" s="563">
        <v>4.9692268898534842E-2</v>
      </c>
      <c r="O8" s="563">
        <v>5.8549175069789343E-2</v>
      </c>
      <c r="P8" s="563">
        <v>6.5618748669198687E-2</v>
      </c>
      <c r="Q8" s="563">
        <v>6.8498908985553011E-2</v>
      </c>
      <c r="T8" s="551" t="s">
        <v>261</v>
      </c>
      <c r="U8" s="559">
        <v>124065.70110000008</v>
      </c>
      <c r="V8" s="559">
        <v>174822.03300000005</v>
      </c>
      <c r="W8" s="559">
        <v>188687.98299999957</v>
      </c>
      <c r="X8" s="559">
        <v>194560.98969999779</v>
      </c>
      <c r="Y8" s="559">
        <v>215575.47900000031</v>
      </c>
      <c r="Z8" s="559">
        <v>297782.50460000109</v>
      </c>
      <c r="AA8" s="559">
        <v>358328.25180000346</v>
      </c>
      <c r="AB8" s="559">
        <v>395072.96550000104</v>
      </c>
      <c r="AC8" s="559">
        <v>490646.58050000021</v>
      </c>
      <c r="AD8" s="559">
        <v>577248.05519999843</v>
      </c>
      <c r="AE8" s="559">
        <v>667630.62260000117</v>
      </c>
      <c r="AF8" s="559">
        <v>748244.29167500045</v>
      </c>
      <c r="AG8" s="559">
        <v>781086.48326699832</v>
      </c>
    </row>
    <row r="9" spans="1:34">
      <c r="B9" s="551" t="s">
        <v>262</v>
      </c>
      <c r="C9" s="560" t="s">
        <v>262</v>
      </c>
      <c r="D9" s="561">
        <v>3.0982831210090947E-2</v>
      </c>
      <c r="E9" s="561">
        <v>4.77140268776267E-2</v>
      </c>
      <c r="F9" s="561">
        <v>4.77140268776267E-2</v>
      </c>
      <c r="G9" s="561">
        <v>4.8995484705267933E-2</v>
      </c>
      <c r="H9" s="561">
        <v>5.0913312361261807E-2</v>
      </c>
      <c r="I9" s="561">
        <v>5.4232043923619654E-2</v>
      </c>
      <c r="J9" s="561">
        <v>6.7279080329264579E-2</v>
      </c>
      <c r="K9" s="561">
        <v>8.0175515178141227E-2</v>
      </c>
      <c r="L9" s="561">
        <v>8.9879484434322435E-2</v>
      </c>
      <c r="M9" s="561">
        <v>9.4244633601383215E-2</v>
      </c>
      <c r="N9" s="561">
        <v>0.10461821888982537</v>
      </c>
      <c r="O9" s="561">
        <v>0.1128366184587215</v>
      </c>
      <c r="P9" s="561">
        <v>0.12230354051196579</v>
      </c>
      <c r="Q9" s="561">
        <v>0.12519979224623237</v>
      </c>
      <c r="T9" s="551" t="s">
        <v>262</v>
      </c>
      <c r="U9" s="559">
        <v>243084.57040000099</v>
      </c>
      <c r="V9" s="559">
        <v>367284.87699999876</v>
      </c>
      <c r="W9" s="559">
        <v>376152.25079999823</v>
      </c>
      <c r="X9" s="559">
        <v>388281.87419999886</v>
      </c>
      <c r="Y9" s="559">
        <v>410020.71729999932</v>
      </c>
      <c r="Z9" s="559">
        <v>508179.88479999808</v>
      </c>
      <c r="AA9" s="559">
        <v>604419.39679999882</v>
      </c>
      <c r="AB9" s="559">
        <v>682104.48520000081</v>
      </c>
      <c r="AC9" s="559">
        <v>742541.970299999</v>
      </c>
      <c r="AD9" s="559">
        <v>825348.50770000916</v>
      </c>
      <c r="AE9" s="559">
        <v>892666.73710000387</v>
      </c>
      <c r="AF9" s="559">
        <v>967560.92069999513</v>
      </c>
      <c r="AG9" s="559">
        <v>990473.58523002779</v>
      </c>
    </row>
    <row r="10" spans="1:34">
      <c r="B10" s="551" t="s">
        <v>331</v>
      </c>
      <c r="C10" s="560" t="s">
        <v>263</v>
      </c>
      <c r="D10" s="561">
        <v>3.1061345307165596E-2</v>
      </c>
      <c r="E10" s="561">
        <v>5.2271684171326563E-2</v>
      </c>
      <c r="F10" s="561">
        <v>5.2271684171326563E-2</v>
      </c>
      <c r="G10" s="561">
        <v>5.6862066926975499E-2</v>
      </c>
      <c r="H10" s="561">
        <v>5.8396261831529267E-2</v>
      </c>
      <c r="I10" s="561">
        <v>6.3435043266932598E-2</v>
      </c>
      <c r="J10" s="561">
        <v>7.0671344660796345E-2</v>
      </c>
      <c r="K10" s="561">
        <v>8.4019058814094896E-2</v>
      </c>
      <c r="L10" s="561">
        <v>9.70423515861671E-2</v>
      </c>
      <c r="M10" s="561">
        <v>0.11390086768208428</v>
      </c>
      <c r="N10" s="561">
        <v>0.12157919101226626</v>
      </c>
      <c r="O10" s="561">
        <v>0.13176477085489138</v>
      </c>
      <c r="P10" s="561">
        <v>0.14335124561424537</v>
      </c>
      <c r="Q10" s="561">
        <v>0.14372079047336775</v>
      </c>
      <c r="T10" s="551" t="s">
        <v>263</v>
      </c>
      <c r="U10" s="559">
        <v>148296.18090000071</v>
      </c>
      <c r="V10" s="559">
        <v>256590.61599999777</v>
      </c>
      <c r="W10" s="559">
        <v>277973.17099999991</v>
      </c>
      <c r="X10" s="559">
        <v>286249.07370000158</v>
      </c>
      <c r="Y10" s="559">
        <v>305497.96669999952</v>
      </c>
      <c r="Z10" s="559">
        <v>334939.48819999956</v>
      </c>
      <c r="AA10" s="559">
        <v>398123.47000000055</v>
      </c>
      <c r="AB10" s="559">
        <v>468715.33449999976</v>
      </c>
      <c r="AC10" s="559">
        <v>523960.84866600466</v>
      </c>
      <c r="AD10" s="559">
        <v>570735.64006600517</v>
      </c>
      <c r="AE10" s="559">
        <v>626871.55616599997</v>
      </c>
      <c r="AF10" s="559">
        <v>681994.26776600035</v>
      </c>
      <c r="AG10" s="559">
        <v>683752.37928099942</v>
      </c>
    </row>
    <row r="11" spans="1:34">
      <c r="B11" s="551" t="s">
        <v>332</v>
      </c>
      <c r="C11" s="562" t="s">
        <v>333</v>
      </c>
      <c r="D11" s="563">
        <v>3.1012533855759972E-2</v>
      </c>
      <c r="E11" s="563">
        <v>4.9488724115663046E-2</v>
      </c>
      <c r="F11" s="563">
        <v>4.9488724115663046E-2</v>
      </c>
      <c r="G11" s="563">
        <v>5.2055861766777657E-2</v>
      </c>
      <c r="H11" s="563">
        <v>5.3841130844946579E-2</v>
      </c>
      <c r="I11" s="563">
        <v>5.7813123131222381E-2</v>
      </c>
      <c r="J11" s="563">
        <v>6.8586951955582107E-2</v>
      </c>
      <c r="K11" s="563">
        <v>8.165896445547513E-2</v>
      </c>
      <c r="L11" s="563">
        <v>9.266524834430781E-2</v>
      </c>
      <c r="M11" s="563">
        <v>0.10149051848806183</v>
      </c>
      <c r="N11" s="563">
        <v>0.11094561511233207</v>
      </c>
      <c r="O11" s="563">
        <v>0.11994477811059517</v>
      </c>
      <c r="P11" s="563">
        <v>0.13020766369531761</v>
      </c>
      <c r="Q11" s="563">
        <v>0.13215505177474979</v>
      </c>
      <c r="T11" s="551" t="s">
        <v>333</v>
      </c>
      <c r="U11" s="559">
        <v>391380.75130000088</v>
      </c>
      <c r="V11" s="559">
        <v>623875.49300000456</v>
      </c>
      <c r="W11" s="559">
        <v>654125.42179999826</v>
      </c>
      <c r="X11" s="559">
        <v>674530.94789999607</v>
      </c>
      <c r="Y11" s="559">
        <v>715518.68399999943</v>
      </c>
      <c r="Z11" s="559">
        <v>843119.37299999979</v>
      </c>
      <c r="AA11" s="559">
        <v>1002542.8668000081</v>
      </c>
      <c r="AB11" s="559">
        <v>1150819.8197000283</v>
      </c>
      <c r="AC11" s="559">
        <v>1266502.8189660043</v>
      </c>
      <c r="AD11" s="559">
        <v>1396084.1477660306</v>
      </c>
      <c r="AE11" s="559">
        <v>1519538.2932660135</v>
      </c>
      <c r="AF11" s="559">
        <v>1649555.1884660218</v>
      </c>
      <c r="AG11" s="559">
        <v>1674225.9645111321</v>
      </c>
    </row>
    <row r="12" spans="1:34">
      <c r="B12" s="551" t="s">
        <v>334</v>
      </c>
      <c r="C12" s="564" t="s">
        <v>142</v>
      </c>
      <c r="D12" s="563">
        <v>2.569765055762107E-2</v>
      </c>
      <c r="E12" s="563">
        <v>3.5286775581535236E-2</v>
      </c>
      <c r="F12" s="563">
        <v>3.5286775581535236E-2</v>
      </c>
      <c r="G12" s="563">
        <v>3.9217839195318113E-2</v>
      </c>
      <c r="H12" s="563">
        <v>4.2531066208645024E-2</v>
      </c>
      <c r="I12" s="563">
        <v>4.5022531843695125E-2</v>
      </c>
      <c r="J12" s="563">
        <v>4.9317607508127109E-2</v>
      </c>
      <c r="K12" s="563">
        <v>5.123983549903937E-2</v>
      </c>
      <c r="L12" s="563">
        <v>5.6680678677677961E-2</v>
      </c>
      <c r="M12" s="563">
        <v>6.9558065951897466E-2</v>
      </c>
      <c r="N12" s="563">
        <v>8.0852403374312112E-2</v>
      </c>
      <c r="O12" s="563">
        <v>9.3638386890812955E-2</v>
      </c>
      <c r="P12" s="563">
        <v>0.11061451602429219</v>
      </c>
      <c r="Q12" s="563">
        <v>0.11052456946604912</v>
      </c>
      <c r="T12" s="551" t="s">
        <v>335</v>
      </c>
      <c r="U12" s="559">
        <v>9850.5519000000968</v>
      </c>
      <c r="V12" s="559">
        <v>13851.435600000261</v>
      </c>
      <c r="W12" s="559">
        <v>14866.737700000385</v>
      </c>
      <c r="X12" s="559">
        <v>16281.104800000357</v>
      </c>
      <c r="Y12" s="559">
        <v>17719.202700000184</v>
      </c>
      <c r="Z12" s="559">
        <v>19085.618200000143</v>
      </c>
      <c r="AA12" s="559">
        <v>20639.098300000063</v>
      </c>
      <c r="AB12" s="559">
        <v>24139.564200000234</v>
      </c>
      <c r="AC12" s="559">
        <v>30005.610699999768</v>
      </c>
      <c r="AD12" s="559">
        <v>35836.291599999735</v>
      </c>
      <c r="AE12" s="559">
        <v>42076.315510999913</v>
      </c>
      <c r="AF12" s="559">
        <v>49704.522160999673</v>
      </c>
      <c r="AG12" s="559">
        <v>49664.104764999705</v>
      </c>
    </row>
    <row r="13" spans="1:34">
      <c r="B13" s="551" t="s">
        <v>336</v>
      </c>
      <c r="C13" s="564" t="s">
        <v>141</v>
      </c>
      <c r="D13" s="563">
        <v>3.1447468460422234E-2</v>
      </c>
      <c r="E13" s="563">
        <v>5.6129339127463665E-2</v>
      </c>
      <c r="F13" s="563">
        <v>5.6129339127463665E-2</v>
      </c>
      <c r="G13" s="563">
        <v>6.2603656267046628E-2</v>
      </c>
      <c r="H13" s="563">
        <v>6.7267777857623182E-2</v>
      </c>
      <c r="I13" s="563">
        <v>7.4116560822416966E-2</v>
      </c>
      <c r="J13" s="563">
        <v>8.4452002480252544E-2</v>
      </c>
      <c r="K13" s="563">
        <v>8.8545680582005723E-2</v>
      </c>
      <c r="L13" s="563">
        <v>0.10167902519700216</v>
      </c>
      <c r="M13" s="563">
        <v>0.11850320389233651</v>
      </c>
      <c r="N13" s="563">
        <v>0.13551412474342897</v>
      </c>
      <c r="O13" s="563">
        <v>0.14513027769914746</v>
      </c>
      <c r="P13" s="563">
        <v>0.16525073210471336</v>
      </c>
      <c r="Q13" s="563">
        <v>0.17493567051811704</v>
      </c>
      <c r="T13" s="551" t="s">
        <v>141</v>
      </c>
      <c r="U13" s="559">
        <v>12393.698900000087</v>
      </c>
      <c r="V13" s="559">
        <v>21686.58049999988</v>
      </c>
      <c r="W13" s="559">
        <v>23984.900599999706</v>
      </c>
      <c r="X13" s="559">
        <v>25274.051299999755</v>
      </c>
      <c r="Y13" s="559">
        <v>27612.865899999662</v>
      </c>
      <c r="Z13" s="559">
        <v>31189.560199999429</v>
      </c>
      <c r="AA13" s="559">
        <v>33567.844599999531</v>
      </c>
      <c r="AB13" s="559">
        <v>38670.871899999453</v>
      </c>
      <c r="AC13" s="559">
        <v>45179.938999972757</v>
      </c>
      <c r="AD13" s="559">
        <v>52435.564399972922</v>
      </c>
      <c r="AE13" s="559">
        <v>56547.110099918827</v>
      </c>
      <c r="AF13" s="559">
        <v>64386.642749959472</v>
      </c>
      <c r="AG13" s="559">
        <v>68160.185303973936</v>
      </c>
    </row>
    <row r="14" spans="1:34">
      <c r="B14" s="551" t="s">
        <v>337</v>
      </c>
      <c r="C14" s="564" t="s">
        <v>266</v>
      </c>
      <c r="D14" s="563">
        <v>4.651374214521084E-2</v>
      </c>
      <c r="E14" s="563">
        <v>7.4178128104119959E-2</v>
      </c>
      <c r="F14" s="563">
        <v>7.4178128104119959E-2</v>
      </c>
      <c r="G14" s="563">
        <v>7.8892270405201539E-2</v>
      </c>
      <c r="H14" s="563">
        <v>7.8948289289276274E-2</v>
      </c>
      <c r="I14" s="563">
        <v>8.0784256892961925E-2</v>
      </c>
      <c r="J14" s="563">
        <v>8.7348868202748536E-2</v>
      </c>
      <c r="K14" s="563">
        <v>8.9859713692063969E-2</v>
      </c>
      <c r="L14" s="563">
        <v>9.962389662754767E-2</v>
      </c>
      <c r="M14" s="563">
        <v>0.11515704044484033</v>
      </c>
      <c r="N14" s="563">
        <v>0.14173994178859267</v>
      </c>
      <c r="O14" s="563">
        <v>0.17246891037560391</v>
      </c>
      <c r="P14" s="563">
        <v>0.2041757950308318</v>
      </c>
      <c r="Q14" s="563">
        <v>0.21459568220882813</v>
      </c>
      <c r="T14" s="551" t="s">
        <v>266</v>
      </c>
      <c r="U14" s="559">
        <v>37817.486400000074</v>
      </c>
      <c r="V14" s="559">
        <v>58920.206399999217</v>
      </c>
      <c r="W14" s="559">
        <v>62513.919500000076</v>
      </c>
      <c r="X14" s="559">
        <v>62527.834599999704</v>
      </c>
      <c r="Y14" s="559">
        <v>63758.732399999521</v>
      </c>
      <c r="Z14" s="559">
        <v>68537.153900000005</v>
      </c>
      <c r="AA14" s="559">
        <v>70624.073799999678</v>
      </c>
      <c r="AB14" s="559">
        <v>78471.352400000236</v>
      </c>
      <c r="AC14" s="559">
        <v>91288.901300000056</v>
      </c>
      <c r="AD14" s="559">
        <v>112590.55580000144</v>
      </c>
      <c r="AE14" s="559">
        <v>137275.59439999968</v>
      </c>
      <c r="AF14" s="559">
        <v>162512.49900002038</v>
      </c>
      <c r="AG14" s="559">
        <v>170806.1456800235</v>
      </c>
    </row>
    <row r="15" spans="1:34">
      <c r="B15" s="551" t="s">
        <v>338</v>
      </c>
      <c r="C15" s="564" t="s">
        <v>267</v>
      </c>
      <c r="D15" s="563">
        <v>9.1409744546898097E-2</v>
      </c>
      <c r="E15" s="563">
        <v>0.13345107825732627</v>
      </c>
      <c r="F15" s="563">
        <v>0.13345107825732627</v>
      </c>
      <c r="G15" s="563">
        <v>0.1349254680593501</v>
      </c>
      <c r="H15" s="563">
        <v>0.1273981748988311</v>
      </c>
      <c r="I15" s="563">
        <v>0.13039531310224364</v>
      </c>
      <c r="J15" s="563">
        <v>0.13801240666556208</v>
      </c>
      <c r="K15" s="563">
        <v>0.16256297082228474</v>
      </c>
      <c r="L15" s="563">
        <v>0.1836903533319722</v>
      </c>
      <c r="M15" s="563">
        <v>0.1777062143348602</v>
      </c>
      <c r="N15" s="563">
        <v>0.18630375341051722</v>
      </c>
      <c r="O15" s="563">
        <v>0.19663523152776385</v>
      </c>
      <c r="P15" s="563">
        <v>0.24800778282306682</v>
      </c>
      <c r="Q15" s="563">
        <v>0.29059214884533058</v>
      </c>
      <c r="T15" s="551" t="s">
        <v>267</v>
      </c>
      <c r="U15" s="559">
        <v>3281.3356000000013</v>
      </c>
      <c r="V15" s="559">
        <v>4585.512499999988</v>
      </c>
      <c r="W15" s="559">
        <v>4792.4177000000564</v>
      </c>
      <c r="X15" s="559">
        <v>4753.608100000085</v>
      </c>
      <c r="Y15" s="559">
        <v>5074.5944000000154</v>
      </c>
      <c r="Z15" s="559">
        <v>5822.3294000000678</v>
      </c>
      <c r="AA15" s="559">
        <v>7047.9176000001544</v>
      </c>
      <c r="AB15" s="559">
        <v>8073.7421000001741</v>
      </c>
      <c r="AC15" s="559">
        <v>8781.8857000001208</v>
      </c>
      <c r="AD15" s="559">
        <v>10105.860800000097</v>
      </c>
      <c r="AE15" s="559">
        <v>11605.608000000151</v>
      </c>
      <c r="AF15" s="559">
        <v>14637.667350000227</v>
      </c>
      <c r="AG15" s="559">
        <v>17151.039217000256</v>
      </c>
    </row>
    <row r="16" spans="1:34">
      <c r="B16" s="551" t="s">
        <v>339</v>
      </c>
      <c r="C16" s="564" t="s">
        <v>268</v>
      </c>
      <c r="D16" s="563">
        <v>5.2047931006765254E-2</v>
      </c>
      <c r="E16" s="563">
        <v>3.6164489655301842E-2</v>
      </c>
      <c r="F16" s="563">
        <v>3.6164489655301842E-2</v>
      </c>
      <c r="G16" s="563">
        <v>4.7508829492500348E-2</v>
      </c>
      <c r="H16" s="563">
        <v>5.383916808675817E-2</v>
      </c>
      <c r="I16" s="563">
        <v>3.8251643120749586E-2</v>
      </c>
      <c r="J16" s="563">
        <v>4.5180468330957756E-2</v>
      </c>
      <c r="K16" s="563">
        <v>4.6206344595260213E-2</v>
      </c>
      <c r="L16" s="563">
        <v>4.9510292584348678E-2</v>
      </c>
      <c r="M16" s="563">
        <v>5.7236501443183152E-2</v>
      </c>
      <c r="N16" s="563">
        <v>7.6018190085790721E-2</v>
      </c>
      <c r="O16" s="563">
        <v>8.8055367465574838E-2</v>
      </c>
      <c r="P16" s="563">
        <v>8.8156162760730475E-2</v>
      </c>
      <c r="Q16" s="563">
        <v>9.0103640841420821E-2</v>
      </c>
      <c r="T16" s="551" t="s">
        <v>268</v>
      </c>
      <c r="U16" s="559">
        <v>65399.734699999739</v>
      </c>
      <c r="V16" s="559">
        <v>42409.301400000055</v>
      </c>
      <c r="W16" s="559">
        <v>53707.971599999764</v>
      </c>
      <c r="X16" s="559">
        <v>60249.205599999514</v>
      </c>
      <c r="Y16" s="559">
        <v>42807.031299999653</v>
      </c>
      <c r="Z16" s="559">
        <v>50118.738699999769</v>
      </c>
      <c r="AA16" s="559">
        <v>53905.01469999949</v>
      </c>
      <c r="AB16" s="559">
        <v>63772.871099999757</v>
      </c>
      <c r="AC16" s="559">
        <v>74322.970800007955</v>
      </c>
      <c r="AD16" s="559">
        <v>95039.841700007702</v>
      </c>
      <c r="AE16" s="559">
        <v>112340.42142500811</v>
      </c>
      <c r="AF16" s="559">
        <v>112469.01535700062</v>
      </c>
      <c r="AG16" s="559">
        <v>114953.59425999879</v>
      </c>
    </row>
    <row r="17" spans="1:33" ht="15" thickBot="1">
      <c r="B17" s="551" t="s">
        <v>323</v>
      </c>
      <c r="C17" s="565" t="s">
        <v>138</v>
      </c>
      <c r="D17" s="566">
        <v>2.3670187291550786E-2</v>
      </c>
      <c r="E17" s="566">
        <v>3.473751135762624E-2</v>
      </c>
      <c r="F17" s="566">
        <v>3.473751135762624E-2</v>
      </c>
      <c r="G17" s="566">
        <v>3.7068722097607344E-2</v>
      </c>
      <c r="H17" s="566">
        <v>3.8427515534941156E-2</v>
      </c>
      <c r="I17" s="566">
        <v>4.0335844668015382E-2</v>
      </c>
      <c r="J17" s="566">
        <v>4.878747591043868E-2</v>
      </c>
      <c r="K17" s="566">
        <v>5.729749312203259E-2</v>
      </c>
      <c r="L17" s="566">
        <v>6.5091738906904575E-2</v>
      </c>
      <c r="M17" s="566">
        <v>7.4438245664220179E-2</v>
      </c>
      <c r="N17" s="566">
        <v>8.4597180178498321E-2</v>
      </c>
      <c r="O17" s="566">
        <v>9.4841773930698703E-2</v>
      </c>
      <c r="P17" s="566">
        <v>0.10431917112091603</v>
      </c>
      <c r="Q17" s="566">
        <v>0.10709401024806765</v>
      </c>
      <c r="T17" s="551" t="s">
        <v>188</v>
      </c>
      <c r="U17" s="567">
        <v>644189.25990000961</v>
      </c>
      <c r="V17" s="567">
        <v>940150.56240005535</v>
      </c>
      <c r="W17" s="567">
        <v>1002679.3519000448</v>
      </c>
      <c r="X17" s="567">
        <v>1038177.7420000484</v>
      </c>
      <c r="Y17" s="567">
        <v>1088066.5897000658</v>
      </c>
      <c r="Z17" s="567">
        <v>1315655.2780001136</v>
      </c>
      <c r="AA17" s="567">
        <v>1546655.0676001646</v>
      </c>
      <c r="AB17" s="567">
        <v>1759021.1869002508</v>
      </c>
      <c r="AC17" s="567">
        <v>2006728.7069662383</v>
      </c>
      <c r="AD17" s="567">
        <v>2279340.3172662617</v>
      </c>
      <c r="AE17" s="567">
        <v>2547013.9653020338</v>
      </c>
      <c r="AF17" s="567">
        <v>2801533.2767589907</v>
      </c>
      <c r="AG17" s="567">
        <v>2876052.6970039764</v>
      </c>
    </row>
    <row r="18" spans="1:33">
      <c r="C18" s="568" t="s">
        <v>340</v>
      </c>
      <c r="D18" s="569" t="s">
        <v>145</v>
      </c>
      <c r="E18" s="569">
        <v>2.6815861546609393E-2</v>
      </c>
      <c r="F18" s="569">
        <v>4.159078509570683E-2</v>
      </c>
      <c r="G18" s="569">
        <v>4.5114829083681612E-2</v>
      </c>
      <c r="H18" s="569">
        <v>4.7988709980475289E-2</v>
      </c>
      <c r="I18" s="569">
        <v>5.2223519767532062E-2</v>
      </c>
      <c r="J18" s="569">
        <v>6.0741663183567239E-2</v>
      </c>
      <c r="K18" s="569">
        <v>6.6038985199245767E-2</v>
      </c>
      <c r="L18" s="569">
        <v>7.5255791495480256E-2</v>
      </c>
      <c r="M18" s="569">
        <v>8.6771992350486785E-2</v>
      </c>
      <c r="N18" s="569">
        <v>0.10047465207649235</v>
      </c>
      <c r="O18" s="569">
        <v>0.11125912726008345</v>
      </c>
      <c r="P18" s="569">
        <v>0.12440890125173852</v>
      </c>
      <c r="Q18" s="569">
        <v>0.1291116133518776</v>
      </c>
    </row>
    <row r="19" spans="1:33">
      <c r="C19" s="570"/>
      <c r="D19" s="570"/>
      <c r="E19" s="570"/>
      <c r="F19" s="570"/>
      <c r="G19" s="570"/>
      <c r="H19" s="570"/>
      <c r="I19" s="570"/>
      <c r="J19" s="570"/>
      <c r="K19" s="570"/>
      <c r="L19" s="570"/>
      <c r="M19" s="570"/>
      <c r="N19" s="570"/>
      <c r="O19" s="570"/>
      <c r="P19" s="570"/>
      <c r="Q19" s="571" t="s">
        <v>341</v>
      </c>
      <c r="U19" s="556" t="s">
        <v>342</v>
      </c>
      <c r="V19" s="556"/>
      <c r="W19" s="556"/>
      <c r="X19" s="556"/>
      <c r="Y19" s="556"/>
      <c r="Z19" s="556"/>
      <c r="AA19" s="556"/>
      <c r="AB19" s="556"/>
      <c r="AC19" s="556"/>
      <c r="AD19" s="556"/>
      <c r="AE19" s="556"/>
      <c r="AF19" s="556"/>
      <c r="AG19" s="556"/>
    </row>
    <row r="20" spans="1:33">
      <c r="A20" s="552" t="s">
        <v>343</v>
      </c>
      <c r="U20" s="559">
        <v>14354</v>
      </c>
      <c r="V20" s="559">
        <v>21650</v>
      </c>
      <c r="W20" s="559">
        <v>23198</v>
      </c>
      <c r="X20" s="559">
        <v>23497</v>
      </c>
      <c r="Y20" s="559">
        <v>24909</v>
      </c>
      <c r="Z20" s="559">
        <v>28193</v>
      </c>
      <c r="AA20" s="559">
        <v>31416</v>
      </c>
      <c r="AB20" s="559">
        <v>35224</v>
      </c>
      <c r="AC20" s="559">
        <v>39929</v>
      </c>
      <c r="AD20" s="559">
        <v>45469</v>
      </c>
      <c r="AE20" s="559">
        <v>51197</v>
      </c>
      <c r="AF20" s="559">
        <v>57248</v>
      </c>
      <c r="AG20" s="559">
        <v>59412</v>
      </c>
    </row>
    <row r="22" spans="1:33">
      <c r="U22" s="556" t="s">
        <v>344</v>
      </c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</row>
    <row r="23" spans="1:33" ht="15.5">
      <c r="D23" s="572"/>
      <c r="E23" s="572"/>
      <c r="F23" s="572"/>
      <c r="G23" s="572"/>
      <c r="H23" s="572"/>
      <c r="I23" s="572"/>
      <c r="P23" s="552" t="s">
        <v>345</v>
      </c>
      <c r="T23" s="551" t="s">
        <v>257</v>
      </c>
      <c r="U23" s="559">
        <v>9423212</v>
      </c>
      <c r="V23" s="559">
        <v>9200364</v>
      </c>
      <c r="W23" s="559">
        <v>9377495</v>
      </c>
      <c r="X23" s="559">
        <v>9476452</v>
      </c>
      <c r="Y23" s="559">
        <v>9562609</v>
      </c>
      <c r="Z23" s="559">
        <v>9585962</v>
      </c>
      <c r="AA23" s="559">
        <v>9529781</v>
      </c>
      <c r="AB23" s="559">
        <v>9340308</v>
      </c>
      <c r="AC23" s="559">
        <v>9056412</v>
      </c>
      <c r="AD23" s="559">
        <v>9395128</v>
      </c>
      <c r="AE23" s="559">
        <v>8909408</v>
      </c>
      <c r="AF23" s="559">
        <v>8909408</v>
      </c>
      <c r="AG23" s="559">
        <v>8909408</v>
      </c>
    </row>
    <row r="24" spans="1:33" ht="15.5">
      <c r="D24" s="572"/>
      <c r="E24" s="572"/>
      <c r="F24" s="572"/>
      <c r="G24" s="572"/>
      <c r="H24" s="572"/>
      <c r="I24" s="572"/>
      <c r="T24" s="551" t="s">
        <v>258</v>
      </c>
      <c r="U24" s="559">
        <v>2260581</v>
      </c>
      <c r="V24" s="559">
        <v>2363449</v>
      </c>
      <c r="W24" s="559">
        <v>2346233</v>
      </c>
      <c r="X24" s="559">
        <v>2271686</v>
      </c>
      <c r="Y24" s="559">
        <v>2256646</v>
      </c>
      <c r="Z24" s="559">
        <v>2278462</v>
      </c>
      <c r="AA24" s="559">
        <v>2257572</v>
      </c>
      <c r="AB24" s="559">
        <v>2169061</v>
      </c>
      <c r="AC24" s="559">
        <v>2357362</v>
      </c>
      <c r="AD24" s="559">
        <v>1906836</v>
      </c>
      <c r="AE24" s="559">
        <v>2120970</v>
      </c>
      <c r="AF24" s="559">
        <v>2120970</v>
      </c>
      <c r="AG24" s="559">
        <v>2120970</v>
      </c>
    </row>
    <row r="25" spans="1:33" ht="15.5">
      <c r="D25" s="572"/>
      <c r="E25" s="572"/>
      <c r="F25" s="572"/>
      <c r="G25" s="572"/>
      <c r="H25" s="572"/>
      <c r="I25" s="572"/>
      <c r="N25" s="573" t="s">
        <v>346</v>
      </c>
      <c r="T25" s="551" t="s">
        <v>259</v>
      </c>
      <c r="U25" s="559">
        <v>201431</v>
      </c>
      <c r="V25" s="559">
        <v>278376</v>
      </c>
      <c r="W25" s="559">
        <v>196993</v>
      </c>
      <c r="X25" s="559">
        <v>190713</v>
      </c>
      <c r="Y25" s="559">
        <v>219604</v>
      </c>
      <c r="Z25" s="559">
        <v>269433</v>
      </c>
      <c r="AA25" s="559">
        <v>300084</v>
      </c>
      <c r="AB25" s="559">
        <v>298588</v>
      </c>
      <c r="AC25" s="559">
        <v>227270</v>
      </c>
      <c r="AD25" s="559">
        <v>241582</v>
      </c>
      <c r="AE25" s="559">
        <v>312121</v>
      </c>
      <c r="AF25" s="559">
        <v>312121</v>
      </c>
      <c r="AG25" s="559">
        <v>312121</v>
      </c>
    </row>
    <row r="26" spans="1:33" ht="15.5">
      <c r="D26" s="572"/>
      <c r="E26" s="572"/>
      <c r="F26" s="572"/>
      <c r="G26" s="572"/>
      <c r="H26" s="572"/>
      <c r="I26" s="572"/>
      <c r="N26" s="573" t="s">
        <v>347</v>
      </c>
      <c r="T26" s="551" t="s">
        <v>260</v>
      </c>
      <c r="U26" s="559">
        <v>15471</v>
      </c>
      <c r="V26" s="559">
        <v>19836</v>
      </c>
      <c r="W26" s="559">
        <v>23700</v>
      </c>
      <c r="X26" s="559">
        <v>22949</v>
      </c>
      <c r="Y26" s="559">
        <v>25419</v>
      </c>
      <c r="Z26" s="559">
        <v>26290</v>
      </c>
      <c r="AA26" s="559">
        <v>31766</v>
      </c>
      <c r="AB26" s="559">
        <v>52721</v>
      </c>
      <c r="AC26" s="559">
        <v>66848</v>
      </c>
      <c r="AD26" s="559">
        <v>72910</v>
      </c>
      <c r="AE26" s="559">
        <v>60405</v>
      </c>
      <c r="AF26" s="559">
        <v>60405</v>
      </c>
      <c r="AG26" s="559">
        <v>60405</v>
      </c>
    </row>
    <row r="27" spans="1:33" ht="15.5">
      <c r="D27" s="572"/>
      <c r="E27" s="572"/>
      <c r="F27" s="572"/>
      <c r="G27" s="572"/>
      <c r="H27" s="572"/>
      <c r="I27" s="572"/>
      <c r="N27" s="573" t="s">
        <v>348</v>
      </c>
      <c r="T27" s="551" t="s">
        <v>261</v>
      </c>
      <c r="U27" s="559">
        <v>11900695</v>
      </c>
      <c r="V27" s="559">
        <v>11862025</v>
      </c>
      <c r="W27" s="559">
        <v>11944421</v>
      </c>
      <c r="X27" s="559">
        <v>11961800</v>
      </c>
      <c r="Y27" s="559">
        <v>12064278</v>
      </c>
      <c r="Z27" s="559">
        <v>12160147</v>
      </c>
      <c r="AA27" s="559">
        <v>12119203</v>
      </c>
      <c r="AB27" s="559">
        <v>11860678</v>
      </c>
      <c r="AC27" s="559">
        <v>11707892</v>
      </c>
      <c r="AD27" s="559">
        <v>11616456</v>
      </c>
      <c r="AE27" s="559">
        <v>11402904</v>
      </c>
      <c r="AF27" s="559">
        <v>11402904</v>
      </c>
      <c r="AG27" s="559">
        <v>11402904</v>
      </c>
    </row>
    <row r="28" spans="1:33" ht="15.5">
      <c r="D28" s="572"/>
      <c r="E28" s="572"/>
      <c r="F28" s="572"/>
      <c r="G28" s="572"/>
      <c r="H28" s="572"/>
      <c r="I28" s="572"/>
      <c r="N28" s="573" t="s">
        <v>349</v>
      </c>
      <c r="T28" s="551" t="s">
        <v>262</v>
      </c>
      <c r="U28" s="559">
        <v>7845783</v>
      </c>
      <c r="V28" s="559">
        <v>7697629</v>
      </c>
      <c r="W28" s="559">
        <v>7677284</v>
      </c>
      <c r="X28" s="559">
        <v>7626333</v>
      </c>
      <c r="Y28" s="559">
        <v>7560488</v>
      </c>
      <c r="Z28" s="559">
        <v>7553312</v>
      </c>
      <c r="AA28" s="559">
        <v>7538703</v>
      </c>
      <c r="AB28" s="559">
        <v>7589101</v>
      </c>
      <c r="AC28" s="559">
        <v>7878878</v>
      </c>
      <c r="AD28" s="559">
        <v>7889147</v>
      </c>
      <c r="AE28" s="559">
        <v>7911144</v>
      </c>
      <c r="AF28" s="559">
        <v>7911144</v>
      </c>
      <c r="AG28" s="559">
        <v>7911144</v>
      </c>
    </row>
    <row r="29" spans="1:33" ht="15.5">
      <c r="D29" s="572"/>
      <c r="E29" s="572"/>
      <c r="F29" s="572"/>
      <c r="G29" s="572"/>
      <c r="H29" s="572"/>
      <c r="I29" s="572"/>
      <c r="N29" s="573" t="s">
        <v>350</v>
      </c>
      <c r="T29" s="551" t="s">
        <v>263</v>
      </c>
      <c r="U29" s="559">
        <v>4774300</v>
      </c>
      <c r="V29" s="559">
        <v>4908788</v>
      </c>
      <c r="W29" s="559">
        <v>4888552</v>
      </c>
      <c r="X29" s="559">
        <v>4901839</v>
      </c>
      <c r="Y29" s="559">
        <v>4815918</v>
      </c>
      <c r="Z29" s="559">
        <v>4739396</v>
      </c>
      <c r="AA29" s="559">
        <v>4738490</v>
      </c>
      <c r="AB29" s="559">
        <v>4830008</v>
      </c>
      <c r="AC29" s="559">
        <v>4600148</v>
      </c>
      <c r="AD29" s="559">
        <v>4694353</v>
      </c>
      <c r="AE29" s="559">
        <v>4757505</v>
      </c>
      <c r="AF29" s="559">
        <v>4757505</v>
      </c>
      <c r="AG29" s="559">
        <v>4757505</v>
      </c>
    </row>
    <row r="30" spans="1:33" ht="15.5">
      <c r="D30" s="572"/>
      <c r="E30" s="572"/>
      <c r="F30" s="572"/>
      <c r="G30" s="572"/>
      <c r="H30" s="572"/>
      <c r="I30" s="572"/>
      <c r="N30" s="573" t="s">
        <v>351</v>
      </c>
      <c r="T30" s="551" t="s">
        <v>333</v>
      </c>
      <c r="U30" s="559">
        <v>12620083</v>
      </c>
      <c r="V30" s="559">
        <v>12606417</v>
      </c>
      <c r="W30" s="559">
        <v>12565836</v>
      </c>
      <c r="X30" s="559">
        <v>12528172</v>
      </c>
      <c r="Y30" s="559">
        <v>12376406</v>
      </c>
      <c r="Z30" s="559">
        <v>12292708</v>
      </c>
      <c r="AA30" s="559">
        <v>12277193</v>
      </c>
      <c r="AB30" s="559">
        <v>12419109</v>
      </c>
      <c r="AC30" s="559">
        <v>12479026</v>
      </c>
      <c r="AD30" s="559">
        <v>12583500</v>
      </c>
      <c r="AE30" s="559">
        <v>12668649</v>
      </c>
      <c r="AF30" s="559">
        <v>12668649</v>
      </c>
      <c r="AG30" s="559">
        <v>12668649</v>
      </c>
    </row>
    <row r="31" spans="1:33" ht="15.5">
      <c r="D31" s="572"/>
      <c r="E31" s="572"/>
      <c r="F31" s="572"/>
      <c r="G31" s="572"/>
      <c r="H31" s="572"/>
      <c r="I31" s="572"/>
      <c r="N31" s="573" t="s">
        <v>352</v>
      </c>
      <c r="T31" s="551" t="s">
        <v>335</v>
      </c>
      <c r="U31" s="559">
        <v>383325</v>
      </c>
      <c r="V31" s="559">
        <v>392539</v>
      </c>
      <c r="W31" s="559">
        <v>379081</v>
      </c>
      <c r="X31" s="559">
        <v>382805</v>
      </c>
      <c r="Y31" s="559">
        <v>393563</v>
      </c>
      <c r="Z31" s="559">
        <v>386994</v>
      </c>
      <c r="AA31" s="559">
        <v>402794</v>
      </c>
      <c r="AB31" s="559">
        <v>425887</v>
      </c>
      <c r="AC31" s="559">
        <v>431375</v>
      </c>
      <c r="AD31" s="559">
        <v>443231</v>
      </c>
      <c r="AE31" s="559">
        <v>449349</v>
      </c>
      <c r="AF31" s="559">
        <v>449349</v>
      </c>
      <c r="AG31" s="559">
        <v>449349</v>
      </c>
    </row>
    <row r="32" spans="1:33" ht="15.5">
      <c r="D32" s="572"/>
      <c r="E32" s="572"/>
      <c r="F32" s="572"/>
      <c r="G32" s="572"/>
      <c r="H32" s="572"/>
      <c r="I32" s="572"/>
      <c r="N32" s="573" t="s">
        <v>353</v>
      </c>
      <c r="T32" s="551" t="s">
        <v>141</v>
      </c>
      <c r="U32" s="559">
        <v>394108</v>
      </c>
      <c r="V32" s="559">
        <v>386368</v>
      </c>
      <c r="W32" s="559">
        <v>383123</v>
      </c>
      <c r="X32" s="559">
        <v>375723</v>
      </c>
      <c r="Y32" s="559">
        <v>372560</v>
      </c>
      <c r="Z32" s="559">
        <v>369317</v>
      </c>
      <c r="AA32" s="559">
        <v>379102</v>
      </c>
      <c r="AB32" s="559">
        <v>380323</v>
      </c>
      <c r="AC32" s="559">
        <v>381255</v>
      </c>
      <c r="AD32" s="559">
        <v>386938</v>
      </c>
      <c r="AE32" s="559">
        <v>389630</v>
      </c>
      <c r="AF32" s="559">
        <v>389630</v>
      </c>
      <c r="AG32" s="559">
        <v>389630</v>
      </c>
    </row>
    <row r="33" spans="4:33" ht="15.5">
      <c r="D33" s="572"/>
      <c r="E33" s="572"/>
      <c r="F33" s="572"/>
      <c r="G33" s="572"/>
      <c r="H33" s="572"/>
      <c r="I33" s="572"/>
      <c r="N33" s="573" t="s">
        <v>354</v>
      </c>
      <c r="T33" s="551" t="s">
        <v>266</v>
      </c>
      <c r="U33" s="559">
        <v>813039</v>
      </c>
      <c r="V33" s="559">
        <v>794307</v>
      </c>
      <c r="W33" s="559">
        <v>792396</v>
      </c>
      <c r="X33" s="559">
        <v>792010</v>
      </c>
      <c r="Y33" s="559">
        <v>789247</v>
      </c>
      <c r="Z33" s="559">
        <v>784637</v>
      </c>
      <c r="AA33" s="559">
        <v>785937</v>
      </c>
      <c r="AB33" s="559">
        <v>787676</v>
      </c>
      <c r="AC33" s="559">
        <v>792734</v>
      </c>
      <c r="AD33" s="559">
        <v>794346</v>
      </c>
      <c r="AE33" s="559">
        <v>795944</v>
      </c>
      <c r="AF33" s="559">
        <v>795944</v>
      </c>
      <c r="AG33" s="559">
        <v>795944</v>
      </c>
    </row>
    <row r="34" spans="4:33" ht="15.5">
      <c r="D34" s="572"/>
      <c r="E34" s="572"/>
      <c r="F34" s="572"/>
      <c r="G34" s="572"/>
      <c r="H34" s="572"/>
      <c r="I34" s="572"/>
      <c r="N34" s="573" t="s">
        <v>355</v>
      </c>
      <c r="T34" s="551" t="s">
        <v>267</v>
      </c>
      <c r="U34" s="559">
        <v>35897</v>
      </c>
      <c r="V34" s="559">
        <v>34361</v>
      </c>
      <c r="W34" s="559">
        <v>35519</v>
      </c>
      <c r="X34" s="559">
        <v>37313</v>
      </c>
      <c r="Y34" s="559">
        <v>38917</v>
      </c>
      <c r="Z34" s="559">
        <v>42187</v>
      </c>
      <c r="AA34" s="559">
        <v>43355</v>
      </c>
      <c r="AB34" s="559">
        <v>43953</v>
      </c>
      <c r="AC34" s="559">
        <v>49418</v>
      </c>
      <c r="AD34" s="559">
        <v>54244</v>
      </c>
      <c r="AE34" s="559">
        <v>59021</v>
      </c>
      <c r="AF34" s="559">
        <v>59021</v>
      </c>
      <c r="AG34" s="559">
        <v>59021</v>
      </c>
    </row>
    <row r="35" spans="4:33" ht="15.5">
      <c r="D35" s="572"/>
      <c r="E35" s="572"/>
      <c r="F35" s="572"/>
      <c r="G35" s="572"/>
      <c r="H35" s="572"/>
      <c r="I35" s="572"/>
      <c r="N35" s="555" t="s">
        <v>356</v>
      </c>
      <c r="T35" s="551" t="s">
        <v>268</v>
      </c>
      <c r="U35" s="559">
        <v>1256529</v>
      </c>
      <c r="V35" s="559">
        <v>1172678</v>
      </c>
      <c r="W35" s="559">
        <v>1130484</v>
      </c>
      <c r="X35" s="559">
        <v>1119059</v>
      </c>
      <c r="Y35" s="559">
        <v>1119090</v>
      </c>
      <c r="Z35" s="559">
        <v>1109301</v>
      </c>
      <c r="AA35" s="559">
        <v>1166615</v>
      </c>
      <c r="AB35" s="559">
        <v>1288073</v>
      </c>
      <c r="AC35" s="559">
        <v>1298524</v>
      </c>
      <c r="AD35" s="559">
        <v>1250225</v>
      </c>
      <c r="AE35" s="559">
        <v>1275793</v>
      </c>
      <c r="AF35" s="559">
        <v>1275793</v>
      </c>
      <c r="AG35" s="559">
        <v>1275793</v>
      </c>
    </row>
    <row r="36" spans="4:33" ht="15.5">
      <c r="D36" s="572"/>
      <c r="E36" s="572"/>
      <c r="F36" s="572"/>
      <c r="G36" s="572"/>
      <c r="H36" s="572"/>
      <c r="I36" s="572"/>
      <c r="T36" s="551" t="s">
        <v>188</v>
      </c>
      <c r="U36" s="559">
        <v>27215216</v>
      </c>
      <c r="V36" s="559">
        <v>27064419</v>
      </c>
      <c r="W36" s="559">
        <v>27049202</v>
      </c>
      <c r="X36" s="559">
        <v>27016520</v>
      </c>
      <c r="Y36" s="559">
        <v>26975178</v>
      </c>
      <c r="Z36" s="559">
        <v>26967070</v>
      </c>
      <c r="AA36" s="559">
        <v>26993416</v>
      </c>
      <c r="AB36" s="559">
        <v>27023724</v>
      </c>
      <c r="AC36" s="559">
        <v>26958302</v>
      </c>
      <c r="AD36" s="559">
        <v>26943455</v>
      </c>
      <c r="AE36" s="559">
        <v>26855402</v>
      </c>
      <c r="AF36" s="559">
        <v>26855402</v>
      </c>
      <c r="AG36" s="559">
        <v>26855402</v>
      </c>
    </row>
    <row r="38" spans="4:33">
      <c r="U38" s="556" t="s">
        <v>357</v>
      </c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</row>
    <row r="39" spans="4:33">
      <c r="U39" s="574">
        <v>535280.21</v>
      </c>
      <c r="V39" s="574">
        <v>520548</v>
      </c>
      <c r="W39" s="574">
        <v>514199</v>
      </c>
      <c r="X39" s="574">
        <v>489636</v>
      </c>
      <c r="Y39" s="574">
        <v>476969</v>
      </c>
      <c r="Z39" s="574">
        <v>464146</v>
      </c>
      <c r="AA39" s="574">
        <v>475719</v>
      </c>
      <c r="AB39" s="574">
        <v>468057</v>
      </c>
      <c r="AC39" s="574">
        <v>460160</v>
      </c>
      <c r="AD39" s="574">
        <v>452542</v>
      </c>
      <c r="AE39" s="574">
        <v>460160</v>
      </c>
      <c r="AF39" s="574">
        <v>460160</v>
      </c>
      <c r="AG39" s="574">
        <v>460160</v>
      </c>
    </row>
    <row r="49" spans="10:16" ht="15.5">
      <c r="P49" s="572"/>
    </row>
    <row r="50" spans="10:16" ht="15.5">
      <c r="J50" s="572"/>
      <c r="K50" s="572"/>
      <c r="L50" s="572"/>
      <c r="M50" s="572"/>
      <c r="N50" s="572"/>
      <c r="O50" s="572"/>
      <c r="P50" s="572"/>
    </row>
    <row r="51" spans="10:16" ht="15.5">
      <c r="J51" s="572"/>
      <c r="K51" s="572"/>
      <c r="L51" s="572"/>
      <c r="M51" s="572"/>
      <c r="N51" s="572"/>
      <c r="O51" s="572"/>
      <c r="P51" s="572"/>
    </row>
    <row r="52" spans="10:16" ht="15.5">
      <c r="J52" s="572"/>
      <c r="K52" s="572"/>
      <c r="L52" s="572"/>
      <c r="M52" s="572"/>
      <c r="N52" s="572"/>
      <c r="O52" s="572"/>
      <c r="P52" s="572"/>
    </row>
    <row r="53" spans="10:16" ht="15.5">
      <c r="J53" s="572"/>
      <c r="K53" s="572"/>
      <c r="L53" s="572"/>
      <c r="M53" s="572"/>
      <c r="N53" s="572"/>
      <c r="O53" s="572"/>
      <c r="P53" s="572"/>
    </row>
    <row r="54" spans="10:16" ht="15.5">
      <c r="J54" s="572"/>
      <c r="K54" s="572"/>
      <c r="L54" s="572"/>
      <c r="M54" s="572"/>
      <c r="N54" s="572"/>
      <c r="O54" s="572"/>
      <c r="P54" s="572"/>
    </row>
    <row r="55" spans="10:16" ht="15.5">
      <c r="J55" s="572"/>
      <c r="K55" s="572"/>
      <c r="L55" s="572"/>
      <c r="M55" s="572"/>
      <c r="N55" s="572"/>
      <c r="O55" s="572"/>
      <c r="P55" s="572"/>
    </row>
    <row r="56" spans="10:16" ht="15.5">
      <c r="J56" s="572"/>
      <c r="K56" s="572"/>
      <c r="L56" s="572"/>
      <c r="M56" s="572"/>
      <c r="N56" s="572"/>
      <c r="O56" s="572"/>
      <c r="P56" s="572"/>
    </row>
    <row r="57" spans="10:16" ht="15.5">
      <c r="J57" s="572"/>
      <c r="K57" s="572"/>
      <c r="L57" s="572"/>
      <c r="M57" s="572"/>
      <c r="N57" s="572"/>
      <c r="O57" s="572"/>
      <c r="P57" s="572"/>
    </row>
    <row r="58" spans="10:16" ht="15.5">
      <c r="J58" s="572"/>
      <c r="K58" s="572"/>
      <c r="L58" s="572"/>
      <c r="M58" s="572"/>
      <c r="N58" s="572"/>
      <c r="O58" s="572"/>
      <c r="P58" s="572"/>
    </row>
    <row r="59" spans="10:16" ht="15.5">
      <c r="J59" s="572"/>
      <c r="K59" s="572"/>
      <c r="L59" s="572"/>
      <c r="M59" s="572"/>
      <c r="N59" s="572"/>
      <c r="O59" s="572"/>
      <c r="P59" s="572"/>
    </row>
    <row r="60" spans="10:16" ht="15.5">
      <c r="J60" s="572"/>
      <c r="K60" s="572"/>
      <c r="L60" s="572"/>
      <c r="M60" s="572"/>
      <c r="N60" s="572"/>
      <c r="O60" s="572"/>
      <c r="P60" s="572"/>
    </row>
    <row r="61" spans="10:16" ht="15.5">
      <c r="J61" s="572"/>
      <c r="K61" s="572"/>
      <c r="L61" s="572"/>
      <c r="M61" s="572"/>
      <c r="N61" s="572"/>
      <c r="O61" s="572"/>
      <c r="P61" s="572"/>
    </row>
    <row r="62" spans="10:16" ht="15.5">
      <c r="J62" s="572"/>
      <c r="K62" s="572"/>
      <c r="L62" s="572"/>
      <c r="M62" s="572"/>
      <c r="N62" s="572"/>
      <c r="O62" s="572"/>
      <c r="P62" s="572"/>
    </row>
    <row r="63" spans="10:16" ht="15.5">
      <c r="J63" s="572"/>
      <c r="K63" s="572"/>
      <c r="L63" s="572"/>
      <c r="M63" s="572"/>
      <c r="N63" s="572"/>
      <c r="O63" s="572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ED83E-3400-4FB7-BD3F-11CF365F84B7}">
  <sheetPr codeName="Feuil15">
    <tabColor rgb="FFFFFF00"/>
  </sheetPr>
  <dimension ref="A1:S104"/>
  <sheetViews>
    <sheetView zoomScaleNormal="100" workbookViewId="0">
      <selection activeCell="T12" sqref="T12"/>
    </sheetView>
  </sheetViews>
  <sheetFormatPr baseColWidth="10" defaultColWidth="11" defaultRowHeight="15.5"/>
  <cols>
    <col min="1" max="1" width="4.08203125" bestFit="1" customWidth="1"/>
    <col min="2" max="2" width="18" style="288" customWidth="1"/>
    <col min="3" max="3" width="7.75" customWidth="1"/>
    <col min="4" max="4" width="1.33203125" customWidth="1"/>
    <col min="5" max="5" width="4.08203125" style="254" bestFit="1" customWidth="1"/>
    <col min="6" max="6" width="16.25" style="288" bestFit="1" customWidth="1"/>
    <col min="7" max="7" width="8" bestFit="1" customWidth="1"/>
    <col min="8" max="8" width="1" customWidth="1"/>
    <col min="9" max="9" width="4.08203125" customWidth="1"/>
    <col min="10" max="10" width="17.5" style="288" customWidth="1"/>
    <col min="11" max="11" width="6.5" bestFit="1" customWidth="1"/>
    <col min="12" max="12" width="0.75" customWidth="1"/>
    <col min="13" max="13" width="4.08203125" bestFit="1" customWidth="1"/>
    <col min="14" max="14" width="17.33203125" style="288" customWidth="1"/>
    <col min="15" max="15" width="6.25" bestFit="1" customWidth="1"/>
    <col min="16" max="16" width="0.5" customWidth="1"/>
    <col min="17" max="17" width="4.08203125" bestFit="1" customWidth="1"/>
    <col min="18" max="18" width="17.5" style="288" customWidth="1"/>
    <col min="19" max="19" width="5.58203125" customWidth="1"/>
  </cols>
  <sheetData>
    <row r="1" spans="1:19">
      <c r="A1" s="250"/>
      <c r="B1" s="285"/>
      <c r="C1" s="70"/>
      <c r="D1" s="70"/>
      <c r="E1" s="580"/>
      <c r="F1" s="285"/>
      <c r="G1" s="70"/>
      <c r="H1" s="70"/>
      <c r="I1" s="250"/>
      <c r="J1" s="285"/>
      <c r="K1" s="70"/>
      <c r="L1" s="70"/>
      <c r="M1" s="250"/>
      <c r="N1" s="285"/>
      <c r="O1" s="70"/>
      <c r="P1" s="70"/>
      <c r="Q1" s="250"/>
      <c r="R1" s="285"/>
      <c r="S1" s="251" t="s">
        <v>358</v>
      </c>
    </row>
    <row r="2" spans="1:19">
      <c r="A2" s="700" t="s">
        <v>359</v>
      </c>
      <c r="B2" s="701"/>
      <c r="C2" s="702"/>
      <c r="D2" s="252"/>
      <c r="E2" s="703" t="s">
        <v>360</v>
      </c>
      <c r="F2" s="704"/>
      <c r="G2" s="705"/>
      <c r="H2" s="253"/>
      <c r="I2" s="706" t="s">
        <v>361</v>
      </c>
      <c r="J2" s="707"/>
      <c r="K2" s="708"/>
      <c r="L2" s="252"/>
      <c r="M2" s="709" t="s">
        <v>362</v>
      </c>
      <c r="N2" s="710"/>
      <c r="O2" s="711"/>
      <c r="P2" s="253"/>
      <c r="Q2" s="712" t="s">
        <v>363</v>
      </c>
      <c r="R2" s="713"/>
      <c r="S2" s="714"/>
    </row>
    <row r="3" spans="1:19">
      <c r="A3" s="715" t="s">
        <v>273</v>
      </c>
      <c r="B3" s="715"/>
      <c r="C3" s="255">
        <v>58413</v>
      </c>
      <c r="D3" s="256"/>
      <c r="E3" s="716" t="s">
        <v>273</v>
      </c>
      <c r="F3" s="716"/>
      <c r="G3" s="257">
        <v>2776799.3482799698</v>
      </c>
      <c r="H3" s="258"/>
      <c r="I3" s="717" t="s">
        <v>273</v>
      </c>
      <c r="J3" s="717"/>
      <c r="K3" s="259">
        <v>584617.31000002206</v>
      </c>
      <c r="L3" s="256"/>
      <c r="M3" s="718" t="s">
        <v>273</v>
      </c>
      <c r="N3" s="718"/>
      <c r="O3" s="260">
        <v>0.10339816727673523</v>
      </c>
      <c r="P3" s="256"/>
      <c r="Q3" s="719" t="s">
        <v>273</v>
      </c>
      <c r="R3" s="719"/>
      <c r="S3" s="261">
        <v>29233</v>
      </c>
    </row>
    <row r="4" spans="1:19">
      <c r="A4" s="262" t="s">
        <v>364</v>
      </c>
      <c r="B4" s="286" t="s">
        <v>365</v>
      </c>
      <c r="C4" s="263">
        <v>1971</v>
      </c>
      <c r="D4" s="264"/>
      <c r="E4" s="265" t="s">
        <v>364</v>
      </c>
      <c r="F4" s="289" t="s">
        <v>365</v>
      </c>
      <c r="G4" s="266">
        <v>116560.81000000074</v>
      </c>
      <c r="H4" s="264"/>
      <c r="I4" s="267" t="s">
        <v>364</v>
      </c>
      <c r="J4" s="291" t="s">
        <v>365</v>
      </c>
      <c r="K4" s="268">
        <v>28922.971700000056</v>
      </c>
      <c r="L4" s="264"/>
      <c r="M4" s="269" t="s">
        <v>366</v>
      </c>
      <c r="N4" s="293" t="s">
        <v>367</v>
      </c>
      <c r="O4" s="270">
        <v>0.42703370148110315</v>
      </c>
      <c r="P4" s="264"/>
      <c r="Q4" s="271" t="s">
        <v>368</v>
      </c>
      <c r="R4" s="295" t="s">
        <v>369</v>
      </c>
      <c r="S4" s="272">
        <v>1140</v>
      </c>
    </row>
    <row r="5" spans="1:19">
      <c r="A5" s="273" t="s">
        <v>370</v>
      </c>
      <c r="B5" s="287" t="s">
        <v>371</v>
      </c>
      <c r="C5" s="263">
        <v>1729</v>
      </c>
      <c r="D5" s="274"/>
      <c r="E5" s="275" t="s">
        <v>372</v>
      </c>
      <c r="F5" s="290" t="s">
        <v>373</v>
      </c>
      <c r="G5" s="276">
        <v>86162.574249999889</v>
      </c>
      <c r="H5" s="274"/>
      <c r="I5" s="277" t="s">
        <v>374</v>
      </c>
      <c r="J5" s="292" t="s">
        <v>375</v>
      </c>
      <c r="K5" s="278">
        <v>20842.317199999987</v>
      </c>
      <c r="L5" s="274"/>
      <c r="M5" s="269" t="s">
        <v>376</v>
      </c>
      <c r="N5" s="293" t="s">
        <v>377</v>
      </c>
      <c r="O5" s="270">
        <v>0.42683684796573845</v>
      </c>
      <c r="P5" s="274"/>
      <c r="Q5" s="279" t="s">
        <v>378</v>
      </c>
      <c r="R5" s="296" t="s">
        <v>379</v>
      </c>
      <c r="S5" s="272">
        <v>905</v>
      </c>
    </row>
    <row r="6" spans="1:19">
      <c r="A6" s="273" t="s">
        <v>374</v>
      </c>
      <c r="B6" s="287" t="s">
        <v>375</v>
      </c>
      <c r="C6" s="263">
        <v>1649</v>
      </c>
      <c r="D6" s="274"/>
      <c r="E6" s="275" t="s">
        <v>380</v>
      </c>
      <c r="F6" s="290" t="s">
        <v>381</v>
      </c>
      <c r="G6" s="276">
        <v>76117.539599999945</v>
      </c>
      <c r="H6" s="274"/>
      <c r="I6" s="277" t="s">
        <v>382</v>
      </c>
      <c r="J6" s="292" t="s">
        <v>383</v>
      </c>
      <c r="K6" s="278">
        <v>17098.839099999987</v>
      </c>
      <c r="L6" s="274"/>
      <c r="M6" s="269" t="s">
        <v>378</v>
      </c>
      <c r="N6" s="293" t="s">
        <v>379</v>
      </c>
      <c r="O6" s="270">
        <v>0.4032431337667749</v>
      </c>
      <c r="P6" s="274"/>
      <c r="Q6" s="279" t="s">
        <v>374</v>
      </c>
      <c r="R6" s="296" t="s">
        <v>375</v>
      </c>
      <c r="S6" s="272">
        <v>881</v>
      </c>
    </row>
    <row r="7" spans="1:19">
      <c r="A7" s="273" t="s">
        <v>384</v>
      </c>
      <c r="B7" s="287" t="s">
        <v>385</v>
      </c>
      <c r="C7" s="263">
        <v>1564</v>
      </c>
      <c r="D7" s="274"/>
      <c r="E7" s="275" t="s">
        <v>386</v>
      </c>
      <c r="F7" s="290" t="s">
        <v>387</v>
      </c>
      <c r="G7" s="276">
        <v>65356.572399999735</v>
      </c>
      <c r="H7" s="274"/>
      <c r="I7" s="277" t="s">
        <v>386</v>
      </c>
      <c r="J7" s="292" t="s">
        <v>387</v>
      </c>
      <c r="K7" s="278">
        <v>15129.304699999962</v>
      </c>
      <c r="L7" s="274"/>
      <c r="M7" s="269" t="s">
        <v>388</v>
      </c>
      <c r="N7" s="293" t="s">
        <v>389</v>
      </c>
      <c r="O7" s="270">
        <v>0.39053849092383108</v>
      </c>
      <c r="P7" s="274"/>
      <c r="Q7" s="279" t="s">
        <v>372</v>
      </c>
      <c r="R7" s="296" t="s">
        <v>373</v>
      </c>
      <c r="S7" s="272">
        <v>815</v>
      </c>
    </row>
    <row r="8" spans="1:19">
      <c r="A8" s="273" t="s">
        <v>390</v>
      </c>
      <c r="B8" s="287" t="s">
        <v>391</v>
      </c>
      <c r="C8" s="263">
        <v>1490</v>
      </c>
      <c r="D8" s="274"/>
      <c r="E8" s="275" t="s">
        <v>370</v>
      </c>
      <c r="F8" s="290" t="s">
        <v>371</v>
      </c>
      <c r="G8" s="276">
        <v>60437.715799999656</v>
      </c>
      <c r="H8" s="274"/>
      <c r="I8" s="277" t="s">
        <v>384</v>
      </c>
      <c r="J8" s="292" t="s">
        <v>385</v>
      </c>
      <c r="K8" s="278">
        <v>14774.602100000013</v>
      </c>
      <c r="L8" s="274"/>
      <c r="M8" s="269" t="s">
        <v>370</v>
      </c>
      <c r="N8" s="293" t="s">
        <v>371</v>
      </c>
      <c r="O8" s="270">
        <v>0.32248755836103354</v>
      </c>
      <c r="P8" s="274"/>
      <c r="Q8" s="279" t="s">
        <v>392</v>
      </c>
      <c r="R8" s="296" t="s">
        <v>393</v>
      </c>
      <c r="S8" s="272">
        <v>789</v>
      </c>
    </row>
    <row r="9" spans="1:19">
      <c r="A9" s="273" t="s">
        <v>386</v>
      </c>
      <c r="B9" s="287" t="s">
        <v>387</v>
      </c>
      <c r="C9" s="263">
        <v>1398</v>
      </c>
      <c r="D9" s="274"/>
      <c r="E9" s="275" t="s">
        <v>394</v>
      </c>
      <c r="F9" s="290" t="s">
        <v>395</v>
      </c>
      <c r="G9" s="276">
        <v>59410.485700000077</v>
      </c>
      <c r="H9" s="274"/>
      <c r="I9" s="277" t="s">
        <v>396</v>
      </c>
      <c r="J9" s="292" t="s">
        <v>397</v>
      </c>
      <c r="K9" s="278">
        <v>13199.37590000001</v>
      </c>
      <c r="L9" s="274"/>
      <c r="M9" s="269" t="s">
        <v>398</v>
      </c>
      <c r="N9" s="293" t="s">
        <v>399</v>
      </c>
      <c r="O9" s="270">
        <v>0.31729344483820709</v>
      </c>
      <c r="P9" s="274"/>
      <c r="Q9" s="279" t="s">
        <v>400</v>
      </c>
      <c r="R9" s="296" t="s">
        <v>401</v>
      </c>
      <c r="S9" s="272">
        <v>715</v>
      </c>
    </row>
    <row r="10" spans="1:19">
      <c r="A10" s="273" t="s">
        <v>402</v>
      </c>
      <c r="B10" s="287" t="s">
        <v>403</v>
      </c>
      <c r="C10" s="263">
        <v>1340</v>
      </c>
      <c r="D10" s="274"/>
      <c r="E10" s="275" t="s">
        <v>378</v>
      </c>
      <c r="F10" s="290" t="s">
        <v>379</v>
      </c>
      <c r="G10" s="276">
        <v>57122.212600000028</v>
      </c>
      <c r="H10" s="274"/>
      <c r="I10" s="277" t="s">
        <v>372</v>
      </c>
      <c r="J10" s="292" t="s">
        <v>373</v>
      </c>
      <c r="K10" s="278">
        <v>12437.314800000007</v>
      </c>
      <c r="L10" s="274"/>
      <c r="M10" s="269" t="s">
        <v>404</v>
      </c>
      <c r="N10" s="293" t="s">
        <v>405</v>
      </c>
      <c r="O10" s="270">
        <v>0.30145246188390051</v>
      </c>
      <c r="P10" s="274"/>
      <c r="Q10" s="279" t="s">
        <v>406</v>
      </c>
      <c r="R10" s="296" t="s">
        <v>407</v>
      </c>
      <c r="S10" s="272">
        <v>690</v>
      </c>
    </row>
    <row r="11" spans="1:19">
      <c r="A11" s="273" t="s">
        <v>404</v>
      </c>
      <c r="B11" s="287" t="s">
        <v>405</v>
      </c>
      <c r="C11" s="263">
        <v>1324</v>
      </c>
      <c r="D11" s="274"/>
      <c r="E11" s="275" t="s">
        <v>382</v>
      </c>
      <c r="F11" s="290" t="s">
        <v>383</v>
      </c>
      <c r="G11" s="276">
        <v>57083.973100000076</v>
      </c>
      <c r="H11" s="274"/>
      <c r="I11" s="277" t="s">
        <v>394</v>
      </c>
      <c r="J11" s="292" t="s">
        <v>395</v>
      </c>
      <c r="K11" s="278">
        <v>11426.993699999992</v>
      </c>
      <c r="L11" s="274"/>
      <c r="M11" s="269" t="s">
        <v>384</v>
      </c>
      <c r="N11" s="293" t="s">
        <v>385</v>
      </c>
      <c r="O11" s="270">
        <v>0.29575243370517618</v>
      </c>
      <c r="P11" s="274"/>
      <c r="Q11" s="279" t="s">
        <v>390</v>
      </c>
      <c r="R11" s="296" t="s">
        <v>391</v>
      </c>
      <c r="S11" s="272">
        <v>608</v>
      </c>
    </row>
    <row r="12" spans="1:19">
      <c r="A12" s="273" t="s">
        <v>372</v>
      </c>
      <c r="B12" s="287" t="s">
        <v>373</v>
      </c>
      <c r="C12" s="263">
        <v>1228</v>
      </c>
      <c r="D12" s="274"/>
      <c r="E12" s="275" t="s">
        <v>396</v>
      </c>
      <c r="F12" s="290" t="s">
        <v>397</v>
      </c>
      <c r="G12" s="276">
        <v>56824.92449999995</v>
      </c>
      <c r="H12" s="274"/>
      <c r="I12" s="277" t="s">
        <v>390</v>
      </c>
      <c r="J12" s="292" t="s">
        <v>391</v>
      </c>
      <c r="K12" s="278">
        <v>11321.160400000032</v>
      </c>
      <c r="L12" s="274"/>
      <c r="M12" s="269" t="s">
        <v>408</v>
      </c>
      <c r="N12" s="293" t="s">
        <v>409</v>
      </c>
      <c r="O12" s="270">
        <v>0.29286225402504473</v>
      </c>
      <c r="P12" s="274"/>
      <c r="Q12" s="279" t="s">
        <v>410</v>
      </c>
      <c r="R12" s="296" t="s">
        <v>411</v>
      </c>
      <c r="S12" s="272">
        <v>585</v>
      </c>
    </row>
    <row r="13" spans="1:19">
      <c r="A13" s="273" t="s">
        <v>394</v>
      </c>
      <c r="B13" s="287" t="s">
        <v>395</v>
      </c>
      <c r="C13" s="263">
        <v>1209</v>
      </c>
      <c r="D13" s="274"/>
      <c r="E13" s="275" t="s">
        <v>412</v>
      </c>
      <c r="F13" s="290" t="s">
        <v>413</v>
      </c>
      <c r="G13" s="276">
        <v>54439.23440000011</v>
      </c>
      <c r="H13" s="274"/>
      <c r="I13" s="277" t="s">
        <v>370</v>
      </c>
      <c r="J13" s="292" t="s">
        <v>371</v>
      </c>
      <c r="K13" s="278">
        <v>11236.597600000034</v>
      </c>
      <c r="L13" s="274"/>
      <c r="M13" s="269" t="s">
        <v>386</v>
      </c>
      <c r="N13" s="293" t="s">
        <v>387</v>
      </c>
      <c r="O13" s="270">
        <v>0.29051239009645613</v>
      </c>
      <c r="P13" s="274"/>
      <c r="Q13" s="279" t="s">
        <v>414</v>
      </c>
      <c r="R13" s="296" t="s">
        <v>415</v>
      </c>
      <c r="S13" s="272">
        <v>573</v>
      </c>
    </row>
    <row r="14" spans="1:19">
      <c r="A14" s="273" t="s">
        <v>378</v>
      </c>
      <c r="B14" s="287" t="s">
        <v>379</v>
      </c>
      <c r="C14" s="263">
        <v>1203</v>
      </c>
      <c r="D14" s="274"/>
      <c r="E14" s="275" t="s">
        <v>416</v>
      </c>
      <c r="F14" s="290" t="s">
        <v>417</v>
      </c>
      <c r="G14" s="276">
        <v>50170.173500000048</v>
      </c>
      <c r="H14" s="274"/>
      <c r="I14" s="277" t="s">
        <v>414</v>
      </c>
      <c r="J14" s="292" t="s">
        <v>415</v>
      </c>
      <c r="K14" s="278">
        <v>11195.497900000024</v>
      </c>
      <c r="L14" s="274"/>
      <c r="M14" s="269" t="s">
        <v>418</v>
      </c>
      <c r="N14" s="293" t="s">
        <v>419</v>
      </c>
      <c r="O14" s="270">
        <v>0.27214233111308295</v>
      </c>
      <c r="P14" s="274"/>
      <c r="Q14" s="279" t="s">
        <v>404</v>
      </c>
      <c r="R14" s="296" t="s">
        <v>405</v>
      </c>
      <c r="S14" s="272">
        <v>547</v>
      </c>
    </row>
    <row r="15" spans="1:19">
      <c r="A15" s="273" t="s">
        <v>420</v>
      </c>
      <c r="B15" s="287" t="s">
        <v>421</v>
      </c>
      <c r="C15" s="263">
        <v>1094</v>
      </c>
      <c r="D15" s="274"/>
      <c r="E15" s="275" t="s">
        <v>414</v>
      </c>
      <c r="F15" s="290" t="s">
        <v>415</v>
      </c>
      <c r="G15" s="276">
        <v>49100.709400000051</v>
      </c>
      <c r="H15" s="274"/>
      <c r="I15" s="277" t="s">
        <v>378</v>
      </c>
      <c r="J15" s="292" t="s">
        <v>379</v>
      </c>
      <c r="K15" s="278">
        <v>10681.39140000001</v>
      </c>
      <c r="L15" s="274"/>
      <c r="M15" s="269" t="s">
        <v>364</v>
      </c>
      <c r="N15" s="293" t="s">
        <v>365</v>
      </c>
      <c r="O15" s="270">
        <v>0.26433779940764962</v>
      </c>
      <c r="P15" s="274"/>
      <c r="Q15" s="279" t="s">
        <v>422</v>
      </c>
      <c r="R15" s="296" t="s">
        <v>423</v>
      </c>
      <c r="S15" s="272">
        <v>545</v>
      </c>
    </row>
    <row r="16" spans="1:19">
      <c r="A16" s="273" t="s">
        <v>410</v>
      </c>
      <c r="B16" s="287" t="s">
        <v>411</v>
      </c>
      <c r="C16" s="263">
        <v>1071</v>
      </c>
      <c r="D16" s="274"/>
      <c r="E16" s="275" t="s">
        <v>398</v>
      </c>
      <c r="F16" s="290" t="s">
        <v>399</v>
      </c>
      <c r="G16" s="276">
        <v>47900.204899999932</v>
      </c>
      <c r="H16" s="274"/>
      <c r="I16" s="277" t="s">
        <v>424</v>
      </c>
      <c r="J16" s="292" t="s">
        <v>425</v>
      </c>
      <c r="K16" s="278">
        <v>10534.85050000002</v>
      </c>
      <c r="L16" s="274"/>
      <c r="M16" s="269" t="s">
        <v>420</v>
      </c>
      <c r="N16" s="293" t="s">
        <v>421</v>
      </c>
      <c r="O16" s="270">
        <v>0.25372400570729581</v>
      </c>
      <c r="P16" s="274"/>
      <c r="Q16" s="279" t="s">
        <v>426</v>
      </c>
      <c r="R16" s="296" t="s">
        <v>427</v>
      </c>
      <c r="S16" s="272">
        <v>542</v>
      </c>
    </row>
    <row r="17" spans="1:19">
      <c r="A17" s="273" t="s">
        <v>428</v>
      </c>
      <c r="B17" s="287" t="s">
        <v>429</v>
      </c>
      <c r="C17" s="263">
        <v>1070</v>
      </c>
      <c r="D17" s="274"/>
      <c r="E17" s="275" t="s">
        <v>406</v>
      </c>
      <c r="F17" s="290" t="s">
        <v>407</v>
      </c>
      <c r="G17" s="276">
        <v>47491.930965999956</v>
      </c>
      <c r="H17" s="274"/>
      <c r="I17" s="277" t="s">
        <v>402</v>
      </c>
      <c r="J17" s="292" t="s">
        <v>403</v>
      </c>
      <c r="K17" s="278">
        <v>10485.757599999981</v>
      </c>
      <c r="L17" s="274"/>
      <c r="M17" s="269" t="s">
        <v>430</v>
      </c>
      <c r="N17" s="293" t="s">
        <v>431</v>
      </c>
      <c r="O17" s="270">
        <v>0.23416337516087582</v>
      </c>
      <c r="P17" s="274"/>
      <c r="Q17" s="279" t="s">
        <v>394</v>
      </c>
      <c r="R17" s="296" t="s">
        <v>395</v>
      </c>
      <c r="S17" s="272">
        <v>533</v>
      </c>
    </row>
    <row r="18" spans="1:19">
      <c r="A18" s="273" t="s">
        <v>380</v>
      </c>
      <c r="B18" s="287" t="s">
        <v>381</v>
      </c>
      <c r="C18" s="263">
        <v>1049</v>
      </c>
      <c r="D18" s="274"/>
      <c r="E18" s="275" t="s">
        <v>384</v>
      </c>
      <c r="F18" s="290" t="s">
        <v>385</v>
      </c>
      <c r="G18" s="276">
        <v>45972.349799999996</v>
      </c>
      <c r="H18" s="274"/>
      <c r="I18" s="277" t="s">
        <v>412</v>
      </c>
      <c r="J18" s="292" t="s">
        <v>413</v>
      </c>
      <c r="K18" s="278">
        <v>9575.730000000005</v>
      </c>
      <c r="L18" s="274"/>
      <c r="M18" s="269" t="s">
        <v>390</v>
      </c>
      <c r="N18" s="293" t="s">
        <v>391</v>
      </c>
      <c r="O18" s="270">
        <v>0.22396837026350838</v>
      </c>
      <c r="P18" s="274"/>
      <c r="Q18" s="279" t="s">
        <v>432</v>
      </c>
      <c r="R18" s="296" t="s">
        <v>433</v>
      </c>
      <c r="S18" s="272">
        <v>529</v>
      </c>
    </row>
    <row r="19" spans="1:19">
      <c r="A19" s="273" t="s">
        <v>414</v>
      </c>
      <c r="B19" s="287" t="s">
        <v>415</v>
      </c>
      <c r="C19" s="263">
        <v>1045</v>
      </c>
      <c r="D19" s="274"/>
      <c r="E19" s="275" t="s">
        <v>434</v>
      </c>
      <c r="F19" s="290" t="s">
        <v>435</v>
      </c>
      <c r="G19" s="276">
        <v>45570.120000000134</v>
      </c>
      <c r="H19" s="274"/>
      <c r="I19" s="277" t="s">
        <v>406</v>
      </c>
      <c r="J19" s="292" t="s">
        <v>407</v>
      </c>
      <c r="K19" s="278">
        <v>9535.3964000000069</v>
      </c>
      <c r="L19" s="274"/>
      <c r="M19" s="269" t="s">
        <v>372</v>
      </c>
      <c r="N19" s="293" t="s">
        <v>373</v>
      </c>
      <c r="O19" s="270">
        <v>0.2140105518008785</v>
      </c>
      <c r="P19" s="274"/>
      <c r="Q19" s="279" t="s">
        <v>436</v>
      </c>
      <c r="R19" s="296" t="s">
        <v>437</v>
      </c>
      <c r="S19" s="272">
        <v>518</v>
      </c>
    </row>
    <row r="20" spans="1:19">
      <c r="A20" s="273" t="s">
        <v>438</v>
      </c>
      <c r="B20" s="287" t="s">
        <v>439</v>
      </c>
      <c r="C20" s="263">
        <v>1024</v>
      </c>
      <c r="D20" s="274"/>
      <c r="E20" s="275" t="s">
        <v>424</v>
      </c>
      <c r="F20" s="290" t="s">
        <v>425</v>
      </c>
      <c r="G20" s="276">
        <v>43744.73580000009</v>
      </c>
      <c r="H20" s="274"/>
      <c r="I20" s="277" t="s">
        <v>404</v>
      </c>
      <c r="J20" s="292" t="s">
        <v>405</v>
      </c>
      <c r="K20" s="278">
        <v>9487.6892000214539</v>
      </c>
      <c r="L20" s="274"/>
      <c r="M20" s="269" t="s">
        <v>416</v>
      </c>
      <c r="N20" s="293" t="s">
        <v>417</v>
      </c>
      <c r="O20" s="270">
        <v>0.20054592713696415</v>
      </c>
      <c r="P20" s="274"/>
      <c r="Q20" s="279" t="s">
        <v>370</v>
      </c>
      <c r="R20" s="296" t="s">
        <v>371</v>
      </c>
      <c r="S20" s="272">
        <v>491</v>
      </c>
    </row>
    <row r="21" spans="1:19">
      <c r="A21" s="273" t="s">
        <v>388</v>
      </c>
      <c r="B21" s="287" t="s">
        <v>389</v>
      </c>
      <c r="C21" s="263">
        <v>1007</v>
      </c>
      <c r="D21" s="274"/>
      <c r="E21" s="275" t="s">
        <v>402</v>
      </c>
      <c r="F21" s="290" t="s">
        <v>403</v>
      </c>
      <c r="G21" s="276">
        <v>42880.712599999883</v>
      </c>
      <c r="H21" s="274"/>
      <c r="I21" s="277" t="s">
        <v>434</v>
      </c>
      <c r="J21" s="292" t="s">
        <v>435</v>
      </c>
      <c r="K21" s="278">
        <v>9363.499699999993</v>
      </c>
      <c r="L21" s="274"/>
      <c r="M21" s="269" t="s">
        <v>440</v>
      </c>
      <c r="N21" s="293" t="s">
        <v>441</v>
      </c>
      <c r="O21" s="270">
        <v>0.19554336134139264</v>
      </c>
      <c r="P21" s="274"/>
      <c r="Q21" s="279" t="s">
        <v>442</v>
      </c>
      <c r="R21" s="296" t="s">
        <v>443</v>
      </c>
      <c r="S21" s="272">
        <v>479</v>
      </c>
    </row>
    <row r="22" spans="1:19">
      <c r="A22" s="273" t="s">
        <v>366</v>
      </c>
      <c r="B22" s="287" t="s">
        <v>367</v>
      </c>
      <c r="C22" s="263">
        <v>985</v>
      </c>
      <c r="D22" s="274"/>
      <c r="E22" s="275" t="s">
        <v>438</v>
      </c>
      <c r="F22" s="290" t="s">
        <v>439</v>
      </c>
      <c r="G22" s="276">
        <v>42754.476100000065</v>
      </c>
      <c r="H22" s="274"/>
      <c r="I22" s="277" t="s">
        <v>428</v>
      </c>
      <c r="J22" s="292" t="s">
        <v>429</v>
      </c>
      <c r="K22" s="278">
        <v>9130.6450999999815</v>
      </c>
      <c r="L22" s="274"/>
      <c r="M22" s="269" t="s">
        <v>374</v>
      </c>
      <c r="N22" s="293" t="s">
        <v>375</v>
      </c>
      <c r="O22" s="270">
        <v>0.17508420799308944</v>
      </c>
      <c r="P22" s="274"/>
      <c r="Q22" s="279" t="s">
        <v>366</v>
      </c>
      <c r="R22" s="296" t="s">
        <v>367</v>
      </c>
      <c r="S22" s="272">
        <v>476</v>
      </c>
    </row>
    <row r="23" spans="1:19">
      <c r="A23" s="273" t="s">
        <v>406</v>
      </c>
      <c r="B23" s="287" t="s">
        <v>407</v>
      </c>
      <c r="C23" s="263">
        <v>967</v>
      </c>
      <c r="D23" s="274"/>
      <c r="E23" s="275" t="s">
        <v>374</v>
      </c>
      <c r="F23" s="290" t="s">
        <v>375</v>
      </c>
      <c r="G23" s="276">
        <v>42560.344700000147</v>
      </c>
      <c r="H23" s="274"/>
      <c r="I23" s="277" t="s">
        <v>444</v>
      </c>
      <c r="J23" s="292" t="s">
        <v>445</v>
      </c>
      <c r="K23" s="278">
        <v>8837.8712999999934</v>
      </c>
      <c r="L23" s="274"/>
      <c r="M23" s="269" t="s">
        <v>414</v>
      </c>
      <c r="N23" s="293" t="s">
        <v>415</v>
      </c>
      <c r="O23" s="270">
        <v>0.1532008193473304</v>
      </c>
      <c r="P23" s="274"/>
      <c r="Q23" s="279" t="s">
        <v>430</v>
      </c>
      <c r="R23" s="296" t="s">
        <v>431</v>
      </c>
      <c r="S23" s="272">
        <v>462</v>
      </c>
    </row>
    <row r="24" spans="1:19">
      <c r="A24" s="273" t="s">
        <v>422</v>
      </c>
      <c r="B24" s="287" t="s">
        <v>423</v>
      </c>
      <c r="C24" s="263">
        <v>872</v>
      </c>
      <c r="D24" s="274"/>
      <c r="E24" s="275" t="s">
        <v>390</v>
      </c>
      <c r="F24" s="290" t="s">
        <v>391</v>
      </c>
      <c r="G24" s="276">
        <v>41451.841999999866</v>
      </c>
      <c r="H24" s="274"/>
      <c r="I24" s="277" t="s">
        <v>398</v>
      </c>
      <c r="J24" s="292" t="s">
        <v>399</v>
      </c>
      <c r="K24" s="278">
        <v>8722.6543000000274</v>
      </c>
      <c r="L24" s="274"/>
      <c r="M24" s="269" t="s">
        <v>446</v>
      </c>
      <c r="N24" s="293" t="s">
        <v>447</v>
      </c>
      <c r="O24" s="270">
        <v>0.14939142140373884</v>
      </c>
      <c r="P24" s="274"/>
      <c r="Q24" s="279" t="s">
        <v>448</v>
      </c>
      <c r="R24" s="296" t="s">
        <v>449</v>
      </c>
      <c r="S24" s="272">
        <v>450</v>
      </c>
    </row>
    <row r="25" spans="1:19">
      <c r="A25" s="273" t="s">
        <v>436</v>
      </c>
      <c r="B25" s="287" t="s">
        <v>437</v>
      </c>
      <c r="C25" s="263">
        <v>868</v>
      </c>
      <c r="D25" s="274"/>
      <c r="E25" s="275" t="s">
        <v>422</v>
      </c>
      <c r="F25" s="290" t="s">
        <v>423</v>
      </c>
      <c r="G25" s="276">
        <v>38990.829899999924</v>
      </c>
      <c r="H25" s="274"/>
      <c r="I25" s="277" t="s">
        <v>450</v>
      </c>
      <c r="J25" s="292" t="s">
        <v>451</v>
      </c>
      <c r="K25" s="278">
        <v>8010.8190000000031</v>
      </c>
      <c r="L25" s="274"/>
      <c r="M25" s="269" t="s">
        <v>380</v>
      </c>
      <c r="N25" s="293" t="s">
        <v>381</v>
      </c>
      <c r="O25" s="270">
        <v>0.14740976785890644</v>
      </c>
      <c r="P25" s="274"/>
      <c r="Q25" s="279" t="s">
        <v>384</v>
      </c>
      <c r="R25" s="296" t="s">
        <v>385</v>
      </c>
      <c r="S25" s="272">
        <v>438</v>
      </c>
    </row>
    <row r="26" spans="1:19">
      <c r="A26" s="273" t="s">
        <v>382</v>
      </c>
      <c r="B26" s="287" t="s">
        <v>383</v>
      </c>
      <c r="C26" s="263">
        <v>842</v>
      </c>
      <c r="D26" s="274"/>
      <c r="E26" s="275" t="s">
        <v>428</v>
      </c>
      <c r="F26" s="290" t="s">
        <v>429</v>
      </c>
      <c r="G26" s="276">
        <v>38926.102399999931</v>
      </c>
      <c r="H26" s="274"/>
      <c r="I26" s="277" t="s">
        <v>452</v>
      </c>
      <c r="J26" s="292" t="s">
        <v>453</v>
      </c>
      <c r="K26" s="278">
        <v>8006.7006999999912</v>
      </c>
      <c r="L26" s="274"/>
      <c r="M26" s="269" t="s">
        <v>392</v>
      </c>
      <c r="N26" s="293" t="s">
        <v>393</v>
      </c>
      <c r="O26" s="270">
        <v>0.1465608786061216</v>
      </c>
      <c r="P26" s="274"/>
      <c r="Q26" s="279" t="s">
        <v>454</v>
      </c>
      <c r="R26" s="297" t="s">
        <v>455</v>
      </c>
      <c r="S26" s="272">
        <v>421</v>
      </c>
    </row>
    <row r="27" spans="1:19">
      <c r="A27" s="273" t="s">
        <v>456</v>
      </c>
      <c r="B27" s="287" t="s">
        <v>457</v>
      </c>
      <c r="C27" s="263">
        <v>825</v>
      </c>
      <c r="D27" s="274"/>
      <c r="E27" s="275" t="s">
        <v>452</v>
      </c>
      <c r="F27" s="290" t="s">
        <v>453</v>
      </c>
      <c r="G27" s="276">
        <v>38411.114900000066</v>
      </c>
      <c r="H27" s="274"/>
      <c r="I27" s="277" t="s">
        <v>458</v>
      </c>
      <c r="J27" s="292" t="s">
        <v>459</v>
      </c>
      <c r="K27" s="278">
        <v>7756.5700000000006</v>
      </c>
      <c r="L27" s="274"/>
      <c r="M27" s="269" t="s">
        <v>402</v>
      </c>
      <c r="N27" s="293" t="s">
        <v>403</v>
      </c>
      <c r="O27" s="270">
        <v>0.14330926815900075</v>
      </c>
      <c r="P27" s="274"/>
      <c r="Q27" s="279" t="s">
        <v>412</v>
      </c>
      <c r="R27" s="296" t="s">
        <v>413</v>
      </c>
      <c r="S27" s="272">
        <v>419</v>
      </c>
    </row>
    <row r="28" spans="1:19">
      <c r="A28" s="273" t="s">
        <v>412</v>
      </c>
      <c r="B28" s="287" t="s">
        <v>413</v>
      </c>
      <c r="C28" s="263">
        <v>819</v>
      </c>
      <c r="D28" s="274"/>
      <c r="E28" s="275" t="s">
        <v>408</v>
      </c>
      <c r="F28" s="290" t="s">
        <v>409</v>
      </c>
      <c r="G28" s="276">
        <v>38144.43</v>
      </c>
      <c r="H28" s="274"/>
      <c r="I28" s="277" t="s">
        <v>380</v>
      </c>
      <c r="J28" s="292" t="s">
        <v>381</v>
      </c>
      <c r="K28" s="278">
        <v>7649.5902000000133</v>
      </c>
      <c r="L28" s="274"/>
      <c r="M28" s="269" t="s">
        <v>436</v>
      </c>
      <c r="N28" s="293" t="s">
        <v>437</v>
      </c>
      <c r="O28" s="270">
        <v>0.14052708705811501</v>
      </c>
      <c r="P28" s="274"/>
      <c r="Q28" s="279" t="s">
        <v>460</v>
      </c>
      <c r="R28" s="296" t="s">
        <v>461</v>
      </c>
      <c r="S28" s="272">
        <v>413</v>
      </c>
    </row>
    <row r="29" spans="1:19">
      <c r="A29" s="273" t="s">
        <v>454</v>
      </c>
      <c r="B29" s="287" t="s">
        <v>455</v>
      </c>
      <c r="C29" s="263">
        <v>818</v>
      </c>
      <c r="D29" s="274"/>
      <c r="E29" s="275" t="s">
        <v>410</v>
      </c>
      <c r="F29" s="290" t="s">
        <v>411</v>
      </c>
      <c r="G29" s="276">
        <v>37364.918700000046</v>
      </c>
      <c r="H29" s="274"/>
      <c r="I29" s="277" t="s">
        <v>438</v>
      </c>
      <c r="J29" s="292" t="s">
        <v>439</v>
      </c>
      <c r="K29" s="278">
        <v>7537.6613999999963</v>
      </c>
      <c r="L29" s="274"/>
      <c r="M29" s="269" t="s">
        <v>462</v>
      </c>
      <c r="N29" s="293" t="s">
        <v>463</v>
      </c>
      <c r="O29" s="270">
        <v>0.13876299232861944</v>
      </c>
      <c r="P29" s="274"/>
      <c r="Q29" s="279" t="s">
        <v>438</v>
      </c>
      <c r="R29" s="296" t="s">
        <v>439</v>
      </c>
      <c r="S29" s="272">
        <v>407</v>
      </c>
    </row>
    <row r="30" spans="1:19">
      <c r="A30" s="273" t="s">
        <v>392</v>
      </c>
      <c r="B30" s="287" t="s">
        <v>393</v>
      </c>
      <c r="C30" s="263">
        <v>793</v>
      </c>
      <c r="D30" s="274"/>
      <c r="E30" s="275" t="s">
        <v>464</v>
      </c>
      <c r="F30" s="290" t="s">
        <v>465</v>
      </c>
      <c r="G30" s="276">
        <v>35491.639000000032</v>
      </c>
      <c r="H30" s="274"/>
      <c r="I30" s="277" t="s">
        <v>366</v>
      </c>
      <c r="J30" s="292" t="s">
        <v>367</v>
      </c>
      <c r="K30" s="278">
        <v>7287.1373999999942</v>
      </c>
      <c r="L30" s="274"/>
      <c r="M30" s="269" t="s">
        <v>396</v>
      </c>
      <c r="N30" s="293" t="s">
        <v>397</v>
      </c>
      <c r="O30" s="270">
        <v>0.13836081358457844</v>
      </c>
      <c r="P30" s="274"/>
      <c r="Q30" s="279" t="s">
        <v>466</v>
      </c>
      <c r="R30" s="296" t="s">
        <v>467</v>
      </c>
      <c r="S30" s="272">
        <v>401</v>
      </c>
    </row>
    <row r="31" spans="1:19">
      <c r="A31" s="273" t="s">
        <v>468</v>
      </c>
      <c r="B31" s="287" t="s">
        <v>469</v>
      </c>
      <c r="C31" s="263">
        <v>748</v>
      </c>
      <c r="D31" s="274"/>
      <c r="E31" s="275" t="s">
        <v>470</v>
      </c>
      <c r="F31" s="290" t="s">
        <v>471</v>
      </c>
      <c r="G31" s="276">
        <v>35321.277599999972</v>
      </c>
      <c r="H31" s="274"/>
      <c r="I31" s="277" t="s">
        <v>408</v>
      </c>
      <c r="J31" s="292" t="s">
        <v>409</v>
      </c>
      <c r="K31" s="278">
        <v>7255.7076999999936</v>
      </c>
      <c r="L31" s="274"/>
      <c r="M31" s="269" t="s">
        <v>428</v>
      </c>
      <c r="N31" s="293" t="s">
        <v>429</v>
      </c>
      <c r="O31" s="270">
        <v>0.1383586609891162</v>
      </c>
      <c r="P31" s="274"/>
      <c r="Q31" s="279" t="s">
        <v>472</v>
      </c>
      <c r="R31" s="296" t="s">
        <v>473</v>
      </c>
      <c r="S31" s="272">
        <v>364</v>
      </c>
    </row>
    <row r="32" spans="1:19">
      <c r="A32" s="273" t="s">
        <v>408</v>
      </c>
      <c r="B32" s="287" t="s">
        <v>409</v>
      </c>
      <c r="C32" s="263">
        <v>703</v>
      </c>
      <c r="D32" s="274"/>
      <c r="E32" s="275" t="s">
        <v>376</v>
      </c>
      <c r="F32" s="290" t="s">
        <v>377</v>
      </c>
      <c r="G32" s="276">
        <v>34883.241399999977</v>
      </c>
      <c r="H32" s="274"/>
      <c r="I32" s="277" t="s">
        <v>474</v>
      </c>
      <c r="J32" s="292" t="s">
        <v>475</v>
      </c>
      <c r="K32" s="278">
        <v>7029.3840000000009</v>
      </c>
      <c r="L32" s="274"/>
      <c r="M32" s="269" t="s">
        <v>476</v>
      </c>
      <c r="N32" s="293" t="s">
        <v>477</v>
      </c>
      <c r="O32" s="270">
        <v>0.137642944634666</v>
      </c>
      <c r="P32" s="274"/>
      <c r="Q32" s="279" t="s">
        <v>462</v>
      </c>
      <c r="R32" s="296" t="s">
        <v>463</v>
      </c>
      <c r="S32" s="272">
        <v>350</v>
      </c>
    </row>
    <row r="33" spans="1:19">
      <c r="A33" s="273" t="s">
        <v>452</v>
      </c>
      <c r="B33" s="287" t="s">
        <v>453</v>
      </c>
      <c r="C33" s="263">
        <v>678</v>
      </c>
      <c r="D33" s="274"/>
      <c r="E33" s="275" t="s">
        <v>446</v>
      </c>
      <c r="F33" s="290" t="s">
        <v>447</v>
      </c>
      <c r="G33" s="276">
        <v>34419.634100000025</v>
      </c>
      <c r="H33" s="274"/>
      <c r="I33" s="277" t="s">
        <v>478</v>
      </c>
      <c r="J33" s="292" t="s">
        <v>479</v>
      </c>
      <c r="K33" s="278">
        <v>6976.7729000000054</v>
      </c>
      <c r="L33" s="274"/>
      <c r="M33" s="269" t="s">
        <v>480</v>
      </c>
      <c r="N33" s="293" t="s">
        <v>481</v>
      </c>
      <c r="O33" s="270">
        <v>0.13666007455800391</v>
      </c>
      <c r="P33" s="274"/>
      <c r="Q33" s="279" t="s">
        <v>482</v>
      </c>
      <c r="R33" s="296" t="s">
        <v>483</v>
      </c>
      <c r="S33" s="272">
        <v>344</v>
      </c>
    </row>
    <row r="34" spans="1:19">
      <c r="A34" s="273" t="s">
        <v>484</v>
      </c>
      <c r="B34" s="287" t="s">
        <v>485</v>
      </c>
      <c r="C34" s="263">
        <v>665</v>
      </c>
      <c r="D34" s="274"/>
      <c r="E34" s="275" t="s">
        <v>486</v>
      </c>
      <c r="F34" s="290" t="s">
        <v>487</v>
      </c>
      <c r="G34" s="276">
        <v>34053.712800000023</v>
      </c>
      <c r="H34" s="274"/>
      <c r="I34" s="277" t="s">
        <v>488</v>
      </c>
      <c r="J34" s="292" t="s">
        <v>489</v>
      </c>
      <c r="K34" s="278">
        <v>6956.3153000000011</v>
      </c>
      <c r="L34" s="274"/>
      <c r="M34" s="269" t="s">
        <v>394</v>
      </c>
      <c r="N34" s="293" t="s">
        <v>395</v>
      </c>
      <c r="O34" s="270">
        <v>0.13183550919689971</v>
      </c>
      <c r="P34" s="274"/>
      <c r="Q34" s="279" t="s">
        <v>388</v>
      </c>
      <c r="R34" s="296" t="s">
        <v>389</v>
      </c>
      <c r="S34" s="272">
        <v>341</v>
      </c>
    </row>
    <row r="35" spans="1:19">
      <c r="A35" s="273" t="s">
        <v>424</v>
      </c>
      <c r="B35" s="287" t="s">
        <v>425</v>
      </c>
      <c r="C35" s="263">
        <v>661</v>
      </c>
      <c r="D35" s="274"/>
      <c r="E35" s="275" t="s">
        <v>456</v>
      </c>
      <c r="F35" s="290" t="s">
        <v>457</v>
      </c>
      <c r="G35" s="276">
        <v>33306.904399999905</v>
      </c>
      <c r="H35" s="274"/>
      <c r="I35" s="277" t="s">
        <v>490</v>
      </c>
      <c r="J35" s="292" t="s">
        <v>491</v>
      </c>
      <c r="K35" s="278">
        <v>6942.9519000000028</v>
      </c>
      <c r="L35" s="274"/>
      <c r="M35" s="269" t="s">
        <v>468</v>
      </c>
      <c r="N35" s="293" t="s">
        <v>469</v>
      </c>
      <c r="O35" s="270">
        <v>0.12869708786784462</v>
      </c>
      <c r="P35" s="274"/>
      <c r="Q35" s="279" t="s">
        <v>492</v>
      </c>
      <c r="R35" s="296" t="s">
        <v>493</v>
      </c>
      <c r="S35" s="272">
        <v>340</v>
      </c>
    </row>
    <row r="36" spans="1:19">
      <c r="A36" s="273" t="s">
        <v>478</v>
      </c>
      <c r="B36" s="287" t="s">
        <v>479</v>
      </c>
      <c r="C36" s="263">
        <v>651</v>
      </c>
      <c r="D36" s="274"/>
      <c r="E36" s="275" t="s">
        <v>404</v>
      </c>
      <c r="F36" s="290" t="s">
        <v>405</v>
      </c>
      <c r="G36" s="276">
        <v>32742.560599981738</v>
      </c>
      <c r="H36" s="274"/>
      <c r="I36" s="277" t="s">
        <v>376</v>
      </c>
      <c r="J36" s="292" t="s">
        <v>377</v>
      </c>
      <c r="K36" s="278">
        <v>6848.8404</v>
      </c>
      <c r="L36" s="274"/>
      <c r="M36" s="269" t="s">
        <v>494</v>
      </c>
      <c r="N36" s="293" t="s">
        <v>495</v>
      </c>
      <c r="O36" s="270">
        <v>0.12834056205622357</v>
      </c>
      <c r="P36" s="274"/>
      <c r="Q36" s="279" t="s">
        <v>464</v>
      </c>
      <c r="R36" s="296" t="s">
        <v>465</v>
      </c>
      <c r="S36" s="272">
        <v>337</v>
      </c>
    </row>
    <row r="37" spans="1:19">
      <c r="A37" s="273" t="s">
        <v>496</v>
      </c>
      <c r="B37" s="287" t="s">
        <v>497</v>
      </c>
      <c r="C37" s="263">
        <v>643</v>
      </c>
      <c r="D37" s="274"/>
      <c r="E37" s="275" t="s">
        <v>476</v>
      </c>
      <c r="F37" s="290" t="s">
        <v>477</v>
      </c>
      <c r="G37" s="276">
        <v>31958.627099999929</v>
      </c>
      <c r="H37" s="274"/>
      <c r="I37" s="277" t="s">
        <v>468</v>
      </c>
      <c r="J37" s="292" t="s">
        <v>469</v>
      </c>
      <c r="K37" s="278">
        <v>6640.1085000000066</v>
      </c>
      <c r="L37" s="274"/>
      <c r="M37" s="269" t="s">
        <v>382</v>
      </c>
      <c r="N37" s="293" t="s">
        <v>383</v>
      </c>
      <c r="O37" s="270">
        <v>0.12631880465762657</v>
      </c>
      <c r="P37" s="274"/>
      <c r="Q37" s="279" t="s">
        <v>498</v>
      </c>
      <c r="R37" s="296" t="s">
        <v>499</v>
      </c>
      <c r="S37" s="272">
        <v>331</v>
      </c>
    </row>
    <row r="38" spans="1:19">
      <c r="A38" s="273" t="s">
        <v>442</v>
      </c>
      <c r="B38" s="287" t="s">
        <v>443</v>
      </c>
      <c r="C38" s="263">
        <v>637</v>
      </c>
      <c r="D38" s="274"/>
      <c r="E38" s="275" t="s">
        <v>436</v>
      </c>
      <c r="F38" s="290" t="s">
        <v>437</v>
      </c>
      <c r="G38" s="276">
        <v>31754.062699999897</v>
      </c>
      <c r="H38" s="274"/>
      <c r="I38" s="277" t="s">
        <v>440</v>
      </c>
      <c r="J38" s="292" t="s">
        <v>441</v>
      </c>
      <c r="K38" s="278">
        <v>6510.4358000000002</v>
      </c>
      <c r="L38" s="274"/>
      <c r="M38" s="269" t="s">
        <v>478</v>
      </c>
      <c r="N38" s="293" t="s">
        <v>479</v>
      </c>
      <c r="O38" s="270">
        <v>0.12162742937574589</v>
      </c>
      <c r="P38" s="274"/>
      <c r="Q38" s="279" t="s">
        <v>496</v>
      </c>
      <c r="R38" s="296" t="s">
        <v>497</v>
      </c>
      <c r="S38" s="272">
        <v>329</v>
      </c>
    </row>
    <row r="39" spans="1:19">
      <c r="A39" s="273" t="s">
        <v>500</v>
      </c>
      <c r="B39" s="287" t="s">
        <v>501</v>
      </c>
      <c r="C39" s="263">
        <v>606</v>
      </c>
      <c r="D39" s="274"/>
      <c r="E39" s="275" t="s">
        <v>474</v>
      </c>
      <c r="F39" s="290" t="s">
        <v>475</v>
      </c>
      <c r="G39" s="276">
        <v>31331.667999999969</v>
      </c>
      <c r="H39" s="274"/>
      <c r="I39" s="277" t="s">
        <v>456</v>
      </c>
      <c r="J39" s="292" t="s">
        <v>457</v>
      </c>
      <c r="K39" s="278">
        <v>6362.5241999999907</v>
      </c>
      <c r="L39" s="274"/>
      <c r="M39" s="269" t="s">
        <v>502</v>
      </c>
      <c r="N39" s="293" t="s">
        <v>317</v>
      </c>
      <c r="O39" s="270">
        <v>0.120464261444369</v>
      </c>
      <c r="P39" s="274"/>
      <c r="Q39" s="279" t="s">
        <v>382</v>
      </c>
      <c r="R39" s="296" t="s">
        <v>383</v>
      </c>
      <c r="S39" s="272">
        <v>317</v>
      </c>
    </row>
    <row r="40" spans="1:19">
      <c r="A40" s="273" t="s">
        <v>396</v>
      </c>
      <c r="B40" s="287" t="s">
        <v>397</v>
      </c>
      <c r="C40" s="263">
        <v>594</v>
      </c>
      <c r="D40" s="274"/>
      <c r="E40" s="275" t="s">
        <v>420</v>
      </c>
      <c r="F40" s="290" t="s">
        <v>421</v>
      </c>
      <c r="G40" s="276">
        <v>31119.249299999829</v>
      </c>
      <c r="H40" s="274"/>
      <c r="I40" s="277" t="s">
        <v>486</v>
      </c>
      <c r="J40" s="292" t="s">
        <v>487</v>
      </c>
      <c r="K40" s="278">
        <v>6331.9366</v>
      </c>
      <c r="L40" s="274"/>
      <c r="M40" s="269" t="s">
        <v>442</v>
      </c>
      <c r="N40" s="293" t="s">
        <v>443</v>
      </c>
      <c r="O40" s="270">
        <v>0.11953934062833779</v>
      </c>
      <c r="P40" s="274"/>
      <c r="Q40" s="279" t="s">
        <v>503</v>
      </c>
      <c r="R40" s="296" t="s">
        <v>504</v>
      </c>
      <c r="S40" s="272">
        <v>298</v>
      </c>
    </row>
    <row r="41" spans="1:19">
      <c r="A41" s="273" t="s">
        <v>398</v>
      </c>
      <c r="B41" s="287" t="s">
        <v>399</v>
      </c>
      <c r="C41" s="263">
        <v>580</v>
      </c>
      <c r="D41" s="274"/>
      <c r="E41" s="275" t="s">
        <v>458</v>
      </c>
      <c r="F41" s="290" t="s">
        <v>459</v>
      </c>
      <c r="G41" s="276">
        <v>30306.372400000062</v>
      </c>
      <c r="H41" s="274"/>
      <c r="I41" s="277" t="s">
        <v>505</v>
      </c>
      <c r="J41" s="292" t="s">
        <v>506</v>
      </c>
      <c r="K41" s="278">
        <v>6299.9435000000003</v>
      </c>
      <c r="L41" s="274"/>
      <c r="M41" s="269" t="s">
        <v>507</v>
      </c>
      <c r="N41" s="293" t="s">
        <v>508</v>
      </c>
      <c r="O41" s="270">
        <v>0.11886442953020135</v>
      </c>
      <c r="P41" s="274"/>
      <c r="Q41" s="279" t="s">
        <v>402</v>
      </c>
      <c r="R41" s="296" t="s">
        <v>403</v>
      </c>
      <c r="S41" s="272">
        <v>290</v>
      </c>
    </row>
    <row r="42" spans="1:19">
      <c r="A42" s="273" t="s">
        <v>464</v>
      </c>
      <c r="B42" s="287" t="s">
        <v>465</v>
      </c>
      <c r="C42" s="263">
        <v>580</v>
      </c>
      <c r="D42" s="274"/>
      <c r="E42" s="275" t="s">
        <v>509</v>
      </c>
      <c r="F42" s="290" t="s">
        <v>510</v>
      </c>
      <c r="G42" s="276">
        <v>30172.626100000023</v>
      </c>
      <c r="H42" s="274"/>
      <c r="I42" s="277" t="s">
        <v>511</v>
      </c>
      <c r="J42" s="292" t="s">
        <v>512</v>
      </c>
      <c r="K42" s="278">
        <v>6212.5998999999993</v>
      </c>
      <c r="L42" s="274"/>
      <c r="M42" s="269" t="s">
        <v>498</v>
      </c>
      <c r="N42" s="293" t="s">
        <v>499</v>
      </c>
      <c r="O42" s="270">
        <v>0.11655137005318825</v>
      </c>
      <c r="P42" s="274"/>
      <c r="Q42" s="279" t="s">
        <v>428</v>
      </c>
      <c r="R42" s="296" t="s">
        <v>429</v>
      </c>
      <c r="S42" s="272">
        <v>286</v>
      </c>
    </row>
    <row r="43" spans="1:19">
      <c r="A43" s="273" t="s">
        <v>498</v>
      </c>
      <c r="B43" s="287" t="s">
        <v>499</v>
      </c>
      <c r="C43" s="263">
        <v>579</v>
      </c>
      <c r="D43" s="274"/>
      <c r="E43" s="275" t="s">
        <v>444</v>
      </c>
      <c r="F43" s="290" t="s">
        <v>445</v>
      </c>
      <c r="G43" s="276">
        <v>28900.212499999991</v>
      </c>
      <c r="H43" s="274"/>
      <c r="I43" s="277" t="s">
        <v>436</v>
      </c>
      <c r="J43" s="292" t="s">
        <v>437</v>
      </c>
      <c r="K43" s="278">
        <v>6154.1551000000081</v>
      </c>
      <c r="L43" s="274"/>
      <c r="M43" s="269" t="s">
        <v>412</v>
      </c>
      <c r="N43" s="293" t="s">
        <v>413</v>
      </c>
      <c r="O43" s="270">
        <v>0.11649166507961327</v>
      </c>
      <c r="P43" s="274"/>
      <c r="Q43" s="279" t="s">
        <v>513</v>
      </c>
      <c r="R43" s="296" t="s">
        <v>514</v>
      </c>
      <c r="S43" s="272">
        <v>282</v>
      </c>
    </row>
    <row r="44" spans="1:19">
      <c r="A44" s="273" t="s">
        <v>434</v>
      </c>
      <c r="B44" s="287" t="s">
        <v>435</v>
      </c>
      <c r="C44" s="263">
        <v>577</v>
      </c>
      <c r="D44" s="274"/>
      <c r="E44" s="275" t="s">
        <v>388</v>
      </c>
      <c r="F44" s="290" t="s">
        <v>389</v>
      </c>
      <c r="G44" s="276">
        <v>28420.657599999959</v>
      </c>
      <c r="H44" s="274"/>
      <c r="I44" s="277" t="s">
        <v>509</v>
      </c>
      <c r="J44" s="292" t="s">
        <v>510</v>
      </c>
      <c r="K44" s="278">
        <v>5998.1402000000071</v>
      </c>
      <c r="L44" s="274"/>
      <c r="M44" s="269" t="s">
        <v>456</v>
      </c>
      <c r="N44" s="293" t="s">
        <v>457</v>
      </c>
      <c r="O44" s="270">
        <v>0.11303887459697914</v>
      </c>
      <c r="P44" s="274"/>
      <c r="Q44" s="279" t="s">
        <v>515</v>
      </c>
      <c r="R44" s="296" t="s">
        <v>516</v>
      </c>
      <c r="S44" s="272">
        <v>276</v>
      </c>
    </row>
    <row r="45" spans="1:19">
      <c r="A45" s="273" t="s">
        <v>511</v>
      </c>
      <c r="B45" s="287" t="s">
        <v>512</v>
      </c>
      <c r="C45" s="263">
        <v>569</v>
      </c>
      <c r="D45" s="274"/>
      <c r="E45" s="275" t="s">
        <v>494</v>
      </c>
      <c r="F45" s="290" t="s">
        <v>495</v>
      </c>
      <c r="G45" s="276">
        <v>28341.702999999961</v>
      </c>
      <c r="H45" s="274"/>
      <c r="I45" s="277" t="s">
        <v>416</v>
      </c>
      <c r="J45" s="292" t="s">
        <v>417</v>
      </c>
      <c r="K45" s="278">
        <v>5958.9014999999999</v>
      </c>
      <c r="L45" s="274"/>
      <c r="M45" s="269" t="s">
        <v>458</v>
      </c>
      <c r="N45" s="293" t="s">
        <v>459</v>
      </c>
      <c r="O45" s="270">
        <v>0.11236651366282326</v>
      </c>
      <c r="P45" s="274"/>
      <c r="Q45" s="279" t="s">
        <v>386</v>
      </c>
      <c r="R45" s="296" t="s">
        <v>387</v>
      </c>
      <c r="S45" s="272">
        <v>263</v>
      </c>
    </row>
    <row r="46" spans="1:19">
      <c r="A46" s="273" t="s">
        <v>486</v>
      </c>
      <c r="B46" s="287" t="s">
        <v>487</v>
      </c>
      <c r="C46" s="263">
        <v>563</v>
      </c>
      <c r="D46" s="274"/>
      <c r="E46" s="275" t="s">
        <v>450</v>
      </c>
      <c r="F46" s="290" t="s">
        <v>451</v>
      </c>
      <c r="G46" s="276">
        <v>28056.556100000016</v>
      </c>
      <c r="H46" s="274"/>
      <c r="I46" s="277" t="s">
        <v>470</v>
      </c>
      <c r="J46" s="292" t="s">
        <v>471</v>
      </c>
      <c r="K46" s="278">
        <v>5943.634599999994</v>
      </c>
      <c r="L46" s="274"/>
      <c r="M46" s="269" t="s">
        <v>406</v>
      </c>
      <c r="N46" s="293" t="s">
        <v>407</v>
      </c>
      <c r="O46" s="270">
        <v>0.10701442341197404</v>
      </c>
      <c r="P46" s="274"/>
      <c r="Q46" s="279" t="s">
        <v>511</v>
      </c>
      <c r="R46" s="296" t="s">
        <v>512</v>
      </c>
      <c r="S46" s="272">
        <v>256</v>
      </c>
    </row>
    <row r="47" spans="1:19">
      <c r="A47" s="273" t="s">
        <v>476</v>
      </c>
      <c r="B47" s="287" t="s">
        <v>477</v>
      </c>
      <c r="C47" s="263">
        <v>560</v>
      </c>
      <c r="D47" s="274"/>
      <c r="E47" s="275" t="s">
        <v>500</v>
      </c>
      <c r="F47" s="290" t="s">
        <v>501</v>
      </c>
      <c r="G47" s="276">
        <v>27792.309399999991</v>
      </c>
      <c r="H47" s="274"/>
      <c r="I47" s="277" t="s">
        <v>517</v>
      </c>
      <c r="J47" s="292" t="s">
        <v>518</v>
      </c>
      <c r="K47" s="278">
        <v>5823.657799999999</v>
      </c>
      <c r="L47" s="274"/>
      <c r="M47" s="269" t="s">
        <v>509</v>
      </c>
      <c r="N47" s="293" t="s">
        <v>510</v>
      </c>
      <c r="O47" s="270">
        <v>0.10661743009692622</v>
      </c>
      <c r="P47" s="274"/>
      <c r="Q47" s="279" t="s">
        <v>452</v>
      </c>
      <c r="R47" s="296" t="s">
        <v>453</v>
      </c>
      <c r="S47" s="272">
        <v>254</v>
      </c>
    </row>
    <row r="48" spans="1:19">
      <c r="A48" s="273" t="s">
        <v>503</v>
      </c>
      <c r="B48" s="287" t="s">
        <v>504</v>
      </c>
      <c r="C48" s="263">
        <v>532</v>
      </c>
      <c r="D48" s="274"/>
      <c r="E48" s="275" t="s">
        <v>478</v>
      </c>
      <c r="F48" s="290" t="s">
        <v>479</v>
      </c>
      <c r="G48" s="276">
        <v>27132.890200000144</v>
      </c>
      <c r="H48" s="274"/>
      <c r="I48" s="277" t="s">
        <v>464</v>
      </c>
      <c r="J48" s="292" t="s">
        <v>465</v>
      </c>
      <c r="K48" s="278">
        <v>5720.9642000000003</v>
      </c>
      <c r="L48" s="274"/>
      <c r="M48" s="269" t="s">
        <v>422</v>
      </c>
      <c r="N48" s="293" t="s">
        <v>423</v>
      </c>
      <c r="O48" s="270">
        <v>0.10547554934576234</v>
      </c>
      <c r="P48" s="274"/>
      <c r="Q48" s="279" t="s">
        <v>380</v>
      </c>
      <c r="R48" s="296" t="s">
        <v>381</v>
      </c>
      <c r="S48" s="272">
        <v>251</v>
      </c>
    </row>
    <row r="49" spans="1:19">
      <c r="A49" s="273" t="s">
        <v>492</v>
      </c>
      <c r="B49" s="287" t="s">
        <v>493</v>
      </c>
      <c r="C49" s="263">
        <v>522</v>
      </c>
      <c r="D49" s="274"/>
      <c r="E49" s="275" t="s">
        <v>498</v>
      </c>
      <c r="F49" s="290" t="s">
        <v>499</v>
      </c>
      <c r="G49" s="276">
        <v>26865.323899999996</v>
      </c>
      <c r="H49" s="274"/>
      <c r="I49" s="277" t="s">
        <v>484</v>
      </c>
      <c r="J49" s="292" t="s">
        <v>485</v>
      </c>
      <c r="K49" s="278">
        <v>5708.1515999999892</v>
      </c>
      <c r="L49" s="274"/>
      <c r="M49" s="269" t="s">
        <v>460</v>
      </c>
      <c r="N49" s="293" t="s">
        <v>461</v>
      </c>
      <c r="O49" s="270">
        <v>0.10279912008340893</v>
      </c>
      <c r="P49" s="274"/>
      <c r="Q49" s="279" t="s">
        <v>519</v>
      </c>
      <c r="R49" s="296" t="s">
        <v>520</v>
      </c>
      <c r="S49" s="272">
        <v>249</v>
      </c>
    </row>
    <row r="50" spans="1:19">
      <c r="A50" s="273" t="s">
        <v>509</v>
      </c>
      <c r="B50" s="287" t="s">
        <v>510</v>
      </c>
      <c r="C50" s="263">
        <v>519</v>
      </c>
      <c r="D50" s="274"/>
      <c r="E50" s="275" t="s">
        <v>490</v>
      </c>
      <c r="F50" s="290" t="s">
        <v>491</v>
      </c>
      <c r="G50" s="276">
        <v>26759.329900000012</v>
      </c>
      <c r="H50" s="274"/>
      <c r="I50" s="277" t="s">
        <v>388</v>
      </c>
      <c r="J50" s="292" t="s">
        <v>389</v>
      </c>
      <c r="K50" s="278">
        <v>5608.6795000000011</v>
      </c>
      <c r="L50" s="274"/>
      <c r="M50" s="269" t="s">
        <v>496</v>
      </c>
      <c r="N50" s="293" t="s">
        <v>497</v>
      </c>
      <c r="O50" s="270">
        <v>0.10009319408861307</v>
      </c>
      <c r="P50" s="274"/>
      <c r="Q50" s="279" t="s">
        <v>484</v>
      </c>
      <c r="R50" s="296" t="s">
        <v>485</v>
      </c>
      <c r="S50" s="272">
        <v>248</v>
      </c>
    </row>
    <row r="51" spans="1:19">
      <c r="A51" s="273" t="s">
        <v>470</v>
      </c>
      <c r="B51" s="287" t="s">
        <v>471</v>
      </c>
      <c r="C51" s="263">
        <v>514</v>
      </c>
      <c r="D51" s="274"/>
      <c r="E51" s="275" t="s">
        <v>366</v>
      </c>
      <c r="F51" s="290" t="s">
        <v>367</v>
      </c>
      <c r="G51" s="276">
        <v>26756.223599999998</v>
      </c>
      <c r="H51" s="274"/>
      <c r="I51" s="277" t="s">
        <v>410</v>
      </c>
      <c r="J51" s="292" t="s">
        <v>411</v>
      </c>
      <c r="K51" s="278">
        <v>5537.0618000000022</v>
      </c>
      <c r="L51" s="274"/>
      <c r="M51" s="269" t="s">
        <v>410</v>
      </c>
      <c r="N51" s="293" t="s">
        <v>411</v>
      </c>
      <c r="O51" s="270">
        <v>9.9831459602436806E-2</v>
      </c>
      <c r="P51" s="274"/>
      <c r="Q51" s="279" t="s">
        <v>500</v>
      </c>
      <c r="R51" s="296" t="s">
        <v>501</v>
      </c>
      <c r="S51" s="272">
        <v>245</v>
      </c>
    </row>
    <row r="52" spans="1:19">
      <c r="A52" s="273" t="s">
        <v>521</v>
      </c>
      <c r="B52" s="287" t="s">
        <v>318</v>
      </c>
      <c r="C52" s="263">
        <v>488</v>
      </c>
      <c r="D52" s="274"/>
      <c r="E52" s="275" t="s">
        <v>517</v>
      </c>
      <c r="F52" s="290" t="s">
        <v>518</v>
      </c>
      <c r="G52" s="276">
        <v>26411.136536000053</v>
      </c>
      <c r="H52" s="274"/>
      <c r="I52" s="277" t="s">
        <v>522</v>
      </c>
      <c r="J52" s="292" t="s">
        <v>523</v>
      </c>
      <c r="K52" s="278">
        <v>5452.1500000000042</v>
      </c>
      <c r="L52" s="274"/>
      <c r="M52" s="269" t="s">
        <v>474</v>
      </c>
      <c r="N52" s="293" t="s">
        <v>475</v>
      </c>
      <c r="O52" s="270">
        <v>9.9670966531043223E-2</v>
      </c>
      <c r="P52" s="274"/>
      <c r="Q52" s="279" t="s">
        <v>507</v>
      </c>
      <c r="R52" s="296" t="s">
        <v>508</v>
      </c>
      <c r="S52" s="272">
        <v>240</v>
      </c>
    </row>
    <row r="53" spans="1:19">
      <c r="A53" s="273" t="s">
        <v>376</v>
      </c>
      <c r="B53" s="287" t="s">
        <v>377</v>
      </c>
      <c r="C53" s="263">
        <v>473</v>
      </c>
      <c r="D53" s="274"/>
      <c r="E53" s="275" t="s">
        <v>468</v>
      </c>
      <c r="F53" s="290" t="s">
        <v>469</v>
      </c>
      <c r="G53" s="276">
        <v>26052.022799999919</v>
      </c>
      <c r="H53" s="274"/>
      <c r="I53" s="277" t="s">
        <v>442</v>
      </c>
      <c r="J53" s="292" t="s">
        <v>443</v>
      </c>
      <c r="K53" s="278">
        <v>5392.6696999999986</v>
      </c>
      <c r="L53" s="274"/>
      <c r="M53" s="269" t="s">
        <v>438</v>
      </c>
      <c r="N53" s="293" t="s">
        <v>439</v>
      </c>
      <c r="O53" s="270">
        <v>9.8522152143755995E-2</v>
      </c>
      <c r="P53" s="274"/>
      <c r="Q53" s="279" t="s">
        <v>524</v>
      </c>
      <c r="R53" s="296" t="s">
        <v>525</v>
      </c>
      <c r="S53" s="272">
        <v>238</v>
      </c>
    </row>
    <row r="54" spans="1:19">
      <c r="A54" s="273" t="s">
        <v>517</v>
      </c>
      <c r="B54" s="287" t="s">
        <v>518</v>
      </c>
      <c r="C54" s="263">
        <v>464</v>
      </c>
      <c r="D54" s="274"/>
      <c r="E54" s="275" t="s">
        <v>480</v>
      </c>
      <c r="F54" s="290" t="s">
        <v>481</v>
      </c>
      <c r="G54" s="276">
        <v>25917.719800000003</v>
      </c>
      <c r="H54" s="274"/>
      <c r="I54" s="277" t="s">
        <v>482</v>
      </c>
      <c r="J54" s="292" t="s">
        <v>483</v>
      </c>
      <c r="K54" s="278">
        <v>5350.4440000000068</v>
      </c>
      <c r="L54" s="274"/>
      <c r="M54" s="269" t="s">
        <v>434</v>
      </c>
      <c r="N54" s="293" t="s">
        <v>435</v>
      </c>
      <c r="O54" s="270">
        <v>9.7293052649558343E-2</v>
      </c>
      <c r="P54" s="274"/>
      <c r="Q54" s="279" t="s">
        <v>474</v>
      </c>
      <c r="R54" s="296" t="s">
        <v>475</v>
      </c>
      <c r="S54" s="272">
        <v>236</v>
      </c>
    </row>
    <row r="55" spans="1:19">
      <c r="A55" s="273" t="s">
        <v>526</v>
      </c>
      <c r="B55" s="287" t="s">
        <v>527</v>
      </c>
      <c r="C55" s="263">
        <v>451</v>
      </c>
      <c r="D55" s="274"/>
      <c r="E55" s="275" t="s">
        <v>528</v>
      </c>
      <c r="F55" s="290" t="s">
        <v>529</v>
      </c>
      <c r="G55" s="276">
        <v>25629.951599999957</v>
      </c>
      <c r="H55" s="274"/>
      <c r="I55" s="277" t="s">
        <v>392</v>
      </c>
      <c r="J55" s="292" t="s">
        <v>393</v>
      </c>
      <c r="K55" s="278">
        <v>4877.8613999999934</v>
      </c>
      <c r="L55" s="274"/>
      <c r="M55" s="269" t="s">
        <v>424</v>
      </c>
      <c r="N55" s="293" t="s">
        <v>425</v>
      </c>
      <c r="O55" s="270">
        <v>9.707332703112953E-2</v>
      </c>
      <c r="P55" s="274"/>
      <c r="Q55" s="279" t="s">
        <v>456</v>
      </c>
      <c r="R55" s="296" t="s">
        <v>457</v>
      </c>
      <c r="S55" s="272">
        <v>234</v>
      </c>
    </row>
    <row r="56" spans="1:19">
      <c r="A56" s="273" t="s">
        <v>400</v>
      </c>
      <c r="B56" s="287" t="s">
        <v>401</v>
      </c>
      <c r="C56" s="263">
        <v>447</v>
      </c>
      <c r="D56" s="274"/>
      <c r="E56" s="275" t="s">
        <v>530</v>
      </c>
      <c r="F56" s="290" t="s">
        <v>531</v>
      </c>
      <c r="G56" s="276">
        <v>23914.293499999996</v>
      </c>
      <c r="H56" s="274"/>
      <c r="I56" s="277" t="s">
        <v>503</v>
      </c>
      <c r="J56" s="292" t="s">
        <v>504</v>
      </c>
      <c r="K56" s="278">
        <v>4850.2486999999937</v>
      </c>
      <c r="L56" s="274"/>
      <c r="M56" s="269" t="s">
        <v>444</v>
      </c>
      <c r="N56" s="293" t="s">
        <v>445</v>
      </c>
      <c r="O56" s="270">
        <v>9.5684661762174009E-2</v>
      </c>
      <c r="P56" s="274"/>
      <c r="Q56" s="279" t="s">
        <v>420</v>
      </c>
      <c r="R56" s="296" t="s">
        <v>421</v>
      </c>
      <c r="S56" s="272">
        <v>231</v>
      </c>
    </row>
    <row r="57" spans="1:19">
      <c r="A57" s="273" t="s">
        <v>480</v>
      </c>
      <c r="B57" s="287" t="s">
        <v>481</v>
      </c>
      <c r="C57" s="263">
        <v>446</v>
      </c>
      <c r="D57" s="274"/>
      <c r="E57" s="275" t="s">
        <v>442</v>
      </c>
      <c r="F57" s="290" t="s">
        <v>443</v>
      </c>
      <c r="G57" s="276">
        <v>23727.602800000026</v>
      </c>
      <c r="H57" s="274"/>
      <c r="I57" s="277" t="s">
        <v>420</v>
      </c>
      <c r="J57" s="292" t="s">
        <v>421</v>
      </c>
      <c r="K57" s="278">
        <v>4847.5696000000016</v>
      </c>
      <c r="L57" s="274"/>
      <c r="M57" s="269" t="s">
        <v>464</v>
      </c>
      <c r="N57" s="293" t="s">
        <v>465</v>
      </c>
      <c r="O57" s="270">
        <v>9.420474850696757E-2</v>
      </c>
      <c r="P57" s="274"/>
      <c r="Q57" s="279" t="s">
        <v>526</v>
      </c>
      <c r="R57" s="296" t="s">
        <v>527</v>
      </c>
      <c r="S57" s="272">
        <v>226</v>
      </c>
    </row>
    <row r="58" spans="1:19">
      <c r="A58" s="273" t="s">
        <v>532</v>
      </c>
      <c r="B58" s="287" t="s">
        <v>533</v>
      </c>
      <c r="C58" s="263">
        <v>441</v>
      </c>
      <c r="D58" s="274"/>
      <c r="E58" s="275" t="s">
        <v>522</v>
      </c>
      <c r="F58" s="290" t="s">
        <v>523</v>
      </c>
      <c r="G58" s="276">
        <v>22977.950900000036</v>
      </c>
      <c r="H58" s="274"/>
      <c r="I58" s="277" t="s">
        <v>422</v>
      </c>
      <c r="J58" s="292" t="s">
        <v>423</v>
      </c>
      <c r="K58" s="278">
        <v>4797.1641000000063</v>
      </c>
      <c r="L58" s="274"/>
      <c r="M58" s="269" t="s">
        <v>452</v>
      </c>
      <c r="N58" s="293" t="s">
        <v>453</v>
      </c>
      <c r="O58" s="270">
        <v>9.0784956038761674E-2</v>
      </c>
      <c r="P58" s="274"/>
      <c r="Q58" s="279" t="s">
        <v>364</v>
      </c>
      <c r="R58" s="296" t="s">
        <v>365</v>
      </c>
      <c r="S58" s="272">
        <v>215</v>
      </c>
    </row>
    <row r="59" spans="1:19">
      <c r="A59" s="273" t="s">
        <v>524</v>
      </c>
      <c r="B59" s="287" t="s">
        <v>525</v>
      </c>
      <c r="C59" s="263">
        <v>432</v>
      </c>
      <c r="D59" s="274"/>
      <c r="E59" s="275" t="s">
        <v>511</v>
      </c>
      <c r="F59" s="290" t="s">
        <v>512</v>
      </c>
      <c r="G59" s="276">
        <v>22965.542000000067</v>
      </c>
      <c r="H59" s="274"/>
      <c r="I59" s="277" t="s">
        <v>500</v>
      </c>
      <c r="J59" s="292" t="s">
        <v>501</v>
      </c>
      <c r="K59" s="278">
        <v>4498.1964000000053</v>
      </c>
      <c r="L59" s="274"/>
      <c r="M59" s="269" t="s">
        <v>470</v>
      </c>
      <c r="N59" s="293" t="s">
        <v>471</v>
      </c>
      <c r="O59" s="270">
        <v>9.015129555895858E-2</v>
      </c>
      <c r="P59" s="274"/>
      <c r="Q59" s="279" t="s">
        <v>534</v>
      </c>
      <c r="R59" s="296" t="s">
        <v>535</v>
      </c>
      <c r="S59" s="272">
        <v>213</v>
      </c>
    </row>
    <row r="60" spans="1:19">
      <c r="A60" s="273" t="s">
        <v>416</v>
      </c>
      <c r="B60" s="287" t="s">
        <v>417</v>
      </c>
      <c r="C60" s="263">
        <v>430</v>
      </c>
      <c r="D60" s="274"/>
      <c r="E60" s="275" t="s">
        <v>524</v>
      </c>
      <c r="F60" s="290" t="s">
        <v>525</v>
      </c>
      <c r="G60" s="276">
        <v>22802.535727999995</v>
      </c>
      <c r="H60" s="274"/>
      <c r="I60" s="277" t="s">
        <v>446</v>
      </c>
      <c r="J60" s="292" t="s">
        <v>447</v>
      </c>
      <c r="K60" s="278">
        <v>4479.4311999999982</v>
      </c>
      <c r="L60" s="274"/>
      <c r="M60" s="269" t="s">
        <v>486</v>
      </c>
      <c r="N60" s="293" t="s">
        <v>487</v>
      </c>
      <c r="O60" s="270">
        <v>8.7052928545134828E-2</v>
      </c>
      <c r="P60" s="274"/>
      <c r="Q60" s="279" t="s">
        <v>536</v>
      </c>
      <c r="R60" s="296" t="s">
        <v>537</v>
      </c>
      <c r="S60" s="272">
        <v>206</v>
      </c>
    </row>
    <row r="61" spans="1:19">
      <c r="A61" s="273" t="s">
        <v>440</v>
      </c>
      <c r="B61" s="287" t="s">
        <v>441</v>
      </c>
      <c r="C61" s="263">
        <v>392</v>
      </c>
      <c r="D61" s="274"/>
      <c r="E61" s="275" t="s">
        <v>503</v>
      </c>
      <c r="F61" s="290" t="s">
        <v>504</v>
      </c>
      <c r="G61" s="276">
        <v>22221.995099999975</v>
      </c>
      <c r="H61" s="274"/>
      <c r="I61" s="277" t="s">
        <v>492</v>
      </c>
      <c r="J61" s="292" t="s">
        <v>493</v>
      </c>
      <c r="K61" s="278">
        <v>4349.0109000000002</v>
      </c>
      <c r="L61" s="274"/>
      <c r="M61" s="269" t="s">
        <v>538</v>
      </c>
      <c r="N61" s="293" t="s">
        <v>539</v>
      </c>
      <c r="O61" s="270">
        <v>8.6093912280414076E-2</v>
      </c>
      <c r="P61" s="274"/>
      <c r="Q61" s="279" t="s">
        <v>424</v>
      </c>
      <c r="R61" s="296" t="s">
        <v>425</v>
      </c>
      <c r="S61" s="272">
        <v>203</v>
      </c>
    </row>
    <row r="62" spans="1:19">
      <c r="A62" s="273" t="s">
        <v>538</v>
      </c>
      <c r="B62" s="287" t="s">
        <v>539</v>
      </c>
      <c r="C62" s="263">
        <v>384</v>
      </c>
      <c r="D62" s="274"/>
      <c r="E62" s="275" t="s">
        <v>505</v>
      </c>
      <c r="F62" s="290" t="s">
        <v>506</v>
      </c>
      <c r="G62" s="276">
        <v>21616.716300000004</v>
      </c>
      <c r="H62" s="274"/>
      <c r="I62" s="277" t="s">
        <v>540</v>
      </c>
      <c r="J62" s="292" t="s">
        <v>541</v>
      </c>
      <c r="K62" s="278">
        <v>4229.8539999999994</v>
      </c>
      <c r="L62" s="274"/>
      <c r="M62" s="269" t="s">
        <v>513</v>
      </c>
      <c r="N62" s="293" t="s">
        <v>514</v>
      </c>
      <c r="O62" s="270">
        <v>8.5825079547463226E-2</v>
      </c>
      <c r="P62" s="274"/>
      <c r="Q62" s="279" t="s">
        <v>542</v>
      </c>
      <c r="R62" s="296" t="s">
        <v>543</v>
      </c>
      <c r="S62" s="272">
        <v>201</v>
      </c>
    </row>
    <row r="63" spans="1:19">
      <c r="A63" s="273" t="s">
        <v>490</v>
      </c>
      <c r="B63" s="287" t="s">
        <v>491</v>
      </c>
      <c r="C63" s="263">
        <v>383</v>
      </c>
      <c r="D63" s="274"/>
      <c r="E63" s="275" t="s">
        <v>513</v>
      </c>
      <c r="F63" s="290" t="s">
        <v>514</v>
      </c>
      <c r="G63" s="276">
        <v>21362.548899999976</v>
      </c>
      <c r="H63" s="274"/>
      <c r="I63" s="277" t="s">
        <v>494</v>
      </c>
      <c r="J63" s="292" t="s">
        <v>495</v>
      </c>
      <c r="K63" s="278">
        <v>4064.0769999999998</v>
      </c>
      <c r="L63" s="274"/>
      <c r="M63" s="269" t="s">
        <v>450</v>
      </c>
      <c r="N63" s="293" t="s">
        <v>451</v>
      </c>
      <c r="O63" s="270">
        <v>7.7083956821091662E-2</v>
      </c>
      <c r="P63" s="274"/>
      <c r="Q63" s="279" t="s">
        <v>480</v>
      </c>
      <c r="R63" s="296" t="s">
        <v>481</v>
      </c>
      <c r="S63" s="272">
        <v>194</v>
      </c>
    </row>
    <row r="64" spans="1:19">
      <c r="A64" s="273" t="s">
        <v>530</v>
      </c>
      <c r="B64" s="287" t="s">
        <v>531</v>
      </c>
      <c r="C64" s="263">
        <v>376</v>
      </c>
      <c r="D64" s="274"/>
      <c r="E64" s="275" t="s">
        <v>492</v>
      </c>
      <c r="F64" s="290" t="s">
        <v>493</v>
      </c>
      <c r="G64" s="276">
        <v>21254.863900000033</v>
      </c>
      <c r="H64" s="274"/>
      <c r="I64" s="277" t="s">
        <v>513</v>
      </c>
      <c r="J64" s="292" t="s">
        <v>514</v>
      </c>
      <c r="K64" s="278">
        <v>4059.0502999999967</v>
      </c>
      <c r="L64" s="274"/>
      <c r="M64" s="269" t="s">
        <v>517</v>
      </c>
      <c r="N64" s="293" t="s">
        <v>518</v>
      </c>
      <c r="O64" s="270">
        <v>7.4428806840054137E-2</v>
      </c>
      <c r="P64" s="274"/>
      <c r="Q64" s="279" t="s">
        <v>458</v>
      </c>
      <c r="R64" s="296" t="s">
        <v>459</v>
      </c>
      <c r="S64" s="272">
        <v>194</v>
      </c>
    </row>
    <row r="65" spans="1:19">
      <c r="A65" s="273" t="s">
        <v>494</v>
      </c>
      <c r="B65" s="287" t="s">
        <v>495</v>
      </c>
      <c r="C65" s="263">
        <v>376</v>
      </c>
      <c r="D65" s="274"/>
      <c r="E65" s="275" t="s">
        <v>440</v>
      </c>
      <c r="F65" s="290" t="s">
        <v>441</v>
      </c>
      <c r="G65" s="276">
        <v>20898.501199999995</v>
      </c>
      <c r="H65" s="274"/>
      <c r="I65" s="277" t="s">
        <v>544</v>
      </c>
      <c r="J65" s="292" t="s">
        <v>545</v>
      </c>
      <c r="K65" s="278">
        <v>3875.5064999999981</v>
      </c>
      <c r="L65" s="274"/>
      <c r="M65" s="269" t="s">
        <v>528</v>
      </c>
      <c r="N65" s="293" t="s">
        <v>529</v>
      </c>
      <c r="O65" s="270">
        <v>7.3040406268434568E-2</v>
      </c>
      <c r="P65" s="274"/>
      <c r="Q65" s="279" t="s">
        <v>398</v>
      </c>
      <c r="R65" s="296" t="s">
        <v>399</v>
      </c>
      <c r="S65" s="272">
        <v>173</v>
      </c>
    </row>
    <row r="66" spans="1:19">
      <c r="A66" s="273" t="s">
        <v>528</v>
      </c>
      <c r="B66" s="287" t="s">
        <v>529</v>
      </c>
      <c r="C66" s="263">
        <v>371</v>
      </c>
      <c r="D66" s="274"/>
      <c r="E66" s="275" t="s">
        <v>540</v>
      </c>
      <c r="F66" s="290" t="s">
        <v>541</v>
      </c>
      <c r="G66" s="276">
        <v>20035.713700000008</v>
      </c>
      <c r="H66" s="274"/>
      <c r="I66" s="277" t="s">
        <v>546</v>
      </c>
      <c r="J66" s="292" t="s">
        <v>547</v>
      </c>
      <c r="K66" s="278">
        <v>3807.7850000000026</v>
      </c>
      <c r="L66" s="274"/>
      <c r="M66" s="269" t="s">
        <v>526</v>
      </c>
      <c r="N66" s="293" t="s">
        <v>527</v>
      </c>
      <c r="O66" s="270">
        <v>7.2594524887095002E-2</v>
      </c>
      <c r="P66" s="274"/>
      <c r="Q66" s="279" t="s">
        <v>548</v>
      </c>
      <c r="R66" s="296" t="s">
        <v>549</v>
      </c>
      <c r="S66" s="272">
        <v>171</v>
      </c>
    </row>
    <row r="67" spans="1:19">
      <c r="A67" s="273" t="s">
        <v>513</v>
      </c>
      <c r="B67" s="287" t="s">
        <v>514</v>
      </c>
      <c r="C67" s="263">
        <v>360</v>
      </c>
      <c r="D67" s="274"/>
      <c r="E67" s="275" t="s">
        <v>544</v>
      </c>
      <c r="F67" s="290" t="s">
        <v>545</v>
      </c>
      <c r="G67" s="276">
        <v>19657.888400000011</v>
      </c>
      <c r="H67" s="274"/>
      <c r="I67" s="277" t="s">
        <v>498</v>
      </c>
      <c r="J67" s="292" t="s">
        <v>499</v>
      </c>
      <c r="K67" s="278">
        <v>3721.4909000000007</v>
      </c>
      <c r="L67" s="274"/>
      <c r="M67" s="269" t="s">
        <v>500</v>
      </c>
      <c r="N67" s="293" t="s">
        <v>501</v>
      </c>
      <c r="O67" s="270">
        <v>7.1649052965364321E-2</v>
      </c>
      <c r="P67" s="274"/>
      <c r="Q67" s="279" t="s">
        <v>486</v>
      </c>
      <c r="R67" s="296" t="s">
        <v>487</v>
      </c>
      <c r="S67" s="272">
        <v>170</v>
      </c>
    </row>
    <row r="68" spans="1:19">
      <c r="A68" s="273" t="s">
        <v>430</v>
      </c>
      <c r="B68" s="287" t="s">
        <v>431</v>
      </c>
      <c r="C68" s="263">
        <v>350</v>
      </c>
      <c r="D68" s="274"/>
      <c r="E68" s="275" t="s">
        <v>392</v>
      </c>
      <c r="F68" s="290" t="s">
        <v>393</v>
      </c>
      <c r="G68" s="276">
        <v>19523.521200000065</v>
      </c>
      <c r="H68" s="274"/>
      <c r="I68" s="277" t="s">
        <v>480</v>
      </c>
      <c r="J68" s="292" t="s">
        <v>481</v>
      </c>
      <c r="K68" s="278">
        <v>3586.8572000000004</v>
      </c>
      <c r="L68" s="274"/>
      <c r="M68" s="269" t="s">
        <v>550</v>
      </c>
      <c r="N68" s="293" t="s">
        <v>551</v>
      </c>
      <c r="O68" s="270">
        <v>7.0989181066866996E-2</v>
      </c>
      <c r="P68" s="274"/>
      <c r="Q68" s="279" t="s">
        <v>546</v>
      </c>
      <c r="R68" s="296" t="s">
        <v>547</v>
      </c>
      <c r="S68" s="272">
        <v>167</v>
      </c>
    </row>
    <row r="69" spans="1:19">
      <c r="A69" s="273" t="s">
        <v>446</v>
      </c>
      <c r="B69" s="287" t="s">
        <v>447</v>
      </c>
      <c r="C69" s="263">
        <v>347</v>
      </c>
      <c r="D69" s="274"/>
      <c r="E69" s="275" t="s">
        <v>482</v>
      </c>
      <c r="F69" s="290" t="s">
        <v>483</v>
      </c>
      <c r="G69" s="276">
        <v>18401.407400000007</v>
      </c>
      <c r="H69" s="274"/>
      <c r="I69" s="277" t="s">
        <v>552</v>
      </c>
      <c r="J69" s="292" t="s">
        <v>553</v>
      </c>
      <c r="K69" s="278">
        <v>3550.5763000000034</v>
      </c>
      <c r="L69" s="274"/>
      <c r="M69" s="269" t="s">
        <v>534</v>
      </c>
      <c r="N69" s="293" t="s">
        <v>535</v>
      </c>
      <c r="O69" s="270">
        <v>7.0834378268288617E-2</v>
      </c>
      <c r="P69" s="274"/>
      <c r="Q69" s="279" t="s">
        <v>517</v>
      </c>
      <c r="R69" s="296" t="s">
        <v>518</v>
      </c>
      <c r="S69" s="272">
        <v>166</v>
      </c>
    </row>
    <row r="70" spans="1:19">
      <c r="A70" s="273" t="s">
        <v>474</v>
      </c>
      <c r="B70" s="287" t="s">
        <v>475</v>
      </c>
      <c r="C70" s="263">
        <v>332</v>
      </c>
      <c r="D70" s="274"/>
      <c r="E70" s="275" t="s">
        <v>488</v>
      </c>
      <c r="F70" s="290" t="s">
        <v>489</v>
      </c>
      <c r="G70" s="276">
        <v>18396.763000000021</v>
      </c>
      <c r="H70" s="274"/>
      <c r="I70" s="280" t="s">
        <v>454</v>
      </c>
      <c r="J70" s="292" t="s">
        <v>455</v>
      </c>
      <c r="K70" s="278">
        <v>3532.6398999999983</v>
      </c>
      <c r="L70" s="274"/>
      <c r="M70" s="269" t="s">
        <v>426</v>
      </c>
      <c r="N70" s="293" t="s">
        <v>427</v>
      </c>
      <c r="O70" s="270">
        <v>6.9929506545820724E-2</v>
      </c>
      <c r="P70" s="274"/>
      <c r="Q70" s="279" t="s">
        <v>434</v>
      </c>
      <c r="R70" s="296" t="s">
        <v>435</v>
      </c>
      <c r="S70" s="272">
        <v>160</v>
      </c>
    </row>
    <row r="71" spans="1:19">
      <c r="A71" s="273" t="s">
        <v>458</v>
      </c>
      <c r="B71" s="287" t="s">
        <v>459</v>
      </c>
      <c r="C71" s="263">
        <v>328</v>
      </c>
      <c r="D71" s="274"/>
      <c r="E71" s="275" t="s">
        <v>454</v>
      </c>
      <c r="F71" s="290" t="s">
        <v>455</v>
      </c>
      <c r="G71" s="276">
        <v>18146.938400000032</v>
      </c>
      <c r="H71" s="274"/>
      <c r="I71" s="277" t="s">
        <v>462</v>
      </c>
      <c r="J71" s="292" t="s">
        <v>463</v>
      </c>
      <c r="K71" s="278">
        <v>3528.834000000003</v>
      </c>
      <c r="L71" s="274"/>
      <c r="M71" s="269" t="s">
        <v>532</v>
      </c>
      <c r="N71" s="293" t="s">
        <v>533</v>
      </c>
      <c r="O71" s="270">
        <v>6.76486742220134E-2</v>
      </c>
      <c r="P71" s="274"/>
      <c r="Q71" s="279" t="s">
        <v>468</v>
      </c>
      <c r="R71" s="296" t="s">
        <v>469</v>
      </c>
      <c r="S71" s="272">
        <v>157</v>
      </c>
    </row>
    <row r="72" spans="1:19">
      <c r="A72" s="273" t="s">
        <v>488</v>
      </c>
      <c r="B72" s="287" t="s">
        <v>489</v>
      </c>
      <c r="C72" s="263">
        <v>325</v>
      </c>
      <c r="D72" s="274"/>
      <c r="E72" s="275" t="s">
        <v>418</v>
      </c>
      <c r="F72" s="290" t="s">
        <v>554</v>
      </c>
      <c r="G72" s="276">
        <v>18099.914300000033</v>
      </c>
      <c r="H72" s="274"/>
      <c r="I72" s="277" t="s">
        <v>519</v>
      </c>
      <c r="J72" s="292" t="s">
        <v>520</v>
      </c>
      <c r="K72" s="278">
        <v>3515.1850000000004</v>
      </c>
      <c r="L72" s="274"/>
      <c r="M72" s="269" t="s">
        <v>540</v>
      </c>
      <c r="N72" s="293" t="s">
        <v>541</v>
      </c>
      <c r="O72" s="270">
        <v>6.6463144538506477E-2</v>
      </c>
      <c r="P72" s="274"/>
      <c r="Q72" s="279" t="s">
        <v>555</v>
      </c>
      <c r="R72" s="296" t="s">
        <v>556</v>
      </c>
      <c r="S72" s="272">
        <v>151</v>
      </c>
    </row>
    <row r="73" spans="1:19">
      <c r="A73" s="273" t="s">
        <v>450</v>
      </c>
      <c r="B73" s="287" t="s">
        <v>451</v>
      </c>
      <c r="C73" s="263">
        <v>311</v>
      </c>
      <c r="D73" s="274"/>
      <c r="E73" s="275" t="s">
        <v>484</v>
      </c>
      <c r="F73" s="290" t="s">
        <v>485</v>
      </c>
      <c r="G73" s="276">
        <v>16539.107800000016</v>
      </c>
      <c r="H73" s="274"/>
      <c r="I73" s="277" t="s">
        <v>555</v>
      </c>
      <c r="J73" s="292" t="s">
        <v>556</v>
      </c>
      <c r="K73" s="278">
        <v>3426.0309999999995</v>
      </c>
      <c r="L73" s="274"/>
      <c r="M73" s="269" t="s">
        <v>505</v>
      </c>
      <c r="N73" s="293" t="s">
        <v>506</v>
      </c>
      <c r="O73" s="270">
        <v>6.5955497075488118E-2</v>
      </c>
      <c r="P73" s="274"/>
      <c r="Q73" s="279" t="s">
        <v>476</v>
      </c>
      <c r="R73" s="296" t="s">
        <v>477</v>
      </c>
      <c r="S73" s="272">
        <v>149</v>
      </c>
    </row>
    <row r="74" spans="1:19">
      <c r="A74" s="273" t="s">
        <v>472</v>
      </c>
      <c r="B74" s="287" t="s">
        <v>473</v>
      </c>
      <c r="C74" s="263">
        <v>301</v>
      </c>
      <c r="D74" s="274"/>
      <c r="E74" s="275" t="s">
        <v>532</v>
      </c>
      <c r="F74" s="290" t="s">
        <v>533</v>
      </c>
      <c r="G74" s="276">
        <v>15692.936500000003</v>
      </c>
      <c r="H74" s="274"/>
      <c r="I74" s="277" t="s">
        <v>476</v>
      </c>
      <c r="J74" s="292" t="s">
        <v>477</v>
      </c>
      <c r="K74" s="278">
        <v>3395.3855000000003</v>
      </c>
      <c r="L74" s="274"/>
      <c r="M74" s="269" t="s">
        <v>503</v>
      </c>
      <c r="N74" s="293" t="s">
        <v>504</v>
      </c>
      <c r="O74" s="270">
        <v>6.5458729943649208E-2</v>
      </c>
      <c r="P74" s="274"/>
      <c r="Q74" s="279" t="s">
        <v>557</v>
      </c>
      <c r="R74" s="296" t="s">
        <v>558</v>
      </c>
      <c r="S74" s="272">
        <v>145</v>
      </c>
    </row>
    <row r="75" spans="1:19">
      <c r="A75" s="273" t="s">
        <v>448</v>
      </c>
      <c r="B75" s="287" t="s">
        <v>449</v>
      </c>
      <c r="C75" s="263">
        <v>300</v>
      </c>
      <c r="D75" s="274"/>
      <c r="E75" s="275" t="s">
        <v>400</v>
      </c>
      <c r="F75" s="290" t="s">
        <v>401</v>
      </c>
      <c r="G75" s="276">
        <v>15652.915400000014</v>
      </c>
      <c r="H75" s="274"/>
      <c r="I75" s="277" t="s">
        <v>557</v>
      </c>
      <c r="J75" s="292" t="s">
        <v>558</v>
      </c>
      <c r="K75" s="278">
        <v>3307.1536000000015</v>
      </c>
      <c r="L75" s="274"/>
      <c r="M75" s="269" t="s">
        <v>466</v>
      </c>
      <c r="N75" s="293" t="s">
        <v>467</v>
      </c>
      <c r="O75" s="270">
        <v>6.3955230251092302E-2</v>
      </c>
      <c r="P75" s="274"/>
      <c r="Q75" s="279" t="s">
        <v>376</v>
      </c>
      <c r="R75" s="296" t="s">
        <v>377</v>
      </c>
      <c r="S75" s="272">
        <v>143</v>
      </c>
    </row>
    <row r="76" spans="1:19">
      <c r="A76" s="273" t="s">
        <v>544</v>
      </c>
      <c r="B76" s="287" t="s">
        <v>545</v>
      </c>
      <c r="C76" s="263">
        <v>287</v>
      </c>
      <c r="D76" s="274"/>
      <c r="E76" s="275" t="s">
        <v>534</v>
      </c>
      <c r="F76" s="290" t="s">
        <v>535</v>
      </c>
      <c r="G76" s="276">
        <v>15442.177799999992</v>
      </c>
      <c r="H76" s="274"/>
      <c r="I76" s="277" t="s">
        <v>496</v>
      </c>
      <c r="J76" s="292" t="s">
        <v>497</v>
      </c>
      <c r="K76" s="278">
        <v>3103.4611999999997</v>
      </c>
      <c r="L76" s="274"/>
      <c r="M76" s="269" t="s">
        <v>524</v>
      </c>
      <c r="N76" s="293" t="s">
        <v>525</v>
      </c>
      <c r="O76" s="270">
        <v>6.2355676956943808E-2</v>
      </c>
      <c r="P76" s="274"/>
      <c r="Q76" s="279" t="s">
        <v>488</v>
      </c>
      <c r="R76" s="296" t="s">
        <v>489</v>
      </c>
      <c r="S76" s="272">
        <v>143</v>
      </c>
    </row>
    <row r="77" spans="1:19">
      <c r="A77" s="273" t="s">
        <v>557</v>
      </c>
      <c r="B77" s="287" t="s">
        <v>558</v>
      </c>
      <c r="C77" s="263">
        <v>287</v>
      </c>
      <c r="D77" s="274"/>
      <c r="E77" s="275" t="s">
        <v>536</v>
      </c>
      <c r="F77" s="290" t="s">
        <v>537</v>
      </c>
      <c r="G77" s="276">
        <v>15272.913800000037</v>
      </c>
      <c r="H77" s="274"/>
      <c r="I77" s="277" t="s">
        <v>536</v>
      </c>
      <c r="J77" s="292" t="s">
        <v>537</v>
      </c>
      <c r="K77" s="278">
        <v>3069.6909999999989</v>
      </c>
      <c r="L77" s="274"/>
      <c r="M77" s="269" t="s">
        <v>544</v>
      </c>
      <c r="N77" s="293" t="s">
        <v>545</v>
      </c>
      <c r="O77" s="270">
        <v>6.1697550350420759E-2</v>
      </c>
      <c r="P77" s="274"/>
      <c r="Q77" s="279" t="s">
        <v>494</v>
      </c>
      <c r="R77" s="296" t="s">
        <v>495</v>
      </c>
      <c r="S77" s="272">
        <v>142</v>
      </c>
    </row>
    <row r="78" spans="1:19">
      <c r="A78" s="273" t="s">
        <v>522</v>
      </c>
      <c r="B78" s="287" t="s">
        <v>523</v>
      </c>
      <c r="C78" s="263">
        <v>283</v>
      </c>
      <c r="D78" s="274"/>
      <c r="E78" s="275" t="s">
        <v>526</v>
      </c>
      <c r="F78" s="290" t="s">
        <v>527</v>
      </c>
      <c r="G78" s="276">
        <v>15125.867800000002</v>
      </c>
      <c r="H78" s="274"/>
      <c r="I78" s="277" t="s">
        <v>524</v>
      </c>
      <c r="J78" s="292" t="s">
        <v>525</v>
      </c>
      <c r="K78" s="278">
        <v>2872.2693000000008</v>
      </c>
      <c r="L78" s="274"/>
      <c r="M78" s="269" t="s">
        <v>490</v>
      </c>
      <c r="N78" s="293" t="s">
        <v>491</v>
      </c>
      <c r="O78" s="270">
        <v>6.1010227676902201E-2</v>
      </c>
      <c r="P78" s="274"/>
      <c r="Q78" s="279" t="s">
        <v>478</v>
      </c>
      <c r="R78" s="296" t="s">
        <v>479</v>
      </c>
      <c r="S78" s="272">
        <v>142</v>
      </c>
    </row>
    <row r="79" spans="1:19">
      <c r="A79" s="273" t="s">
        <v>546</v>
      </c>
      <c r="B79" s="287" t="s">
        <v>547</v>
      </c>
      <c r="C79" s="263">
        <v>272</v>
      </c>
      <c r="D79" s="274"/>
      <c r="E79" s="275" t="s">
        <v>496</v>
      </c>
      <c r="F79" s="290" t="s">
        <v>497</v>
      </c>
      <c r="G79" s="276">
        <v>13830.277000000022</v>
      </c>
      <c r="H79" s="274"/>
      <c r="I79" s="277" t="s">
        <v>532</v>
      </c>
      <c r="J79" s="292" t="s">
        <v>533</v>
      </c>
      <c r="K79" s="278">
        <v>2837.2377000000024</v>
      </c>
      <c r="L79" s="274"/>
      <c r="M79" s="269" t="s">
        <v>482</v>
      </c>
      <c r="N79" s="293" t="s">
        <v>483</v>
      </c>
      <c r="O79" s="270">
        <v>5.5124071799603401E-2</v>
      </c>
      <c r="P79" s="274"/>
      <c r="Q79" s="279" t="s">
        <v>552</v>
      </c>
      <c r="R79" s="296" t="s">
        <v>553</v>
      </c>
      <c r="S79" s="272">
        <v>140</v>
      </c>
    </row>
    <row r="80" spans="1:19">
      <c r="A80" s="273" t="s">
        <v>515</v>
      </c>
      <c r="B80" s="287" t="s">
        <v>516</v>
      </c>
      <c r="C80" s="263">
        <v>272</v>
      </c>
      <c r="D80" s="274"/>
      <c r="E80" s="275" t="s">
        <v>555</v>
      </c>
      <c r="F80" s="290" t="s">
        <v>556</v>
      </c>
      <c r="G80" s="276">
        <v>13022.499899999995</v>
      </c>
      <c r="H80" s="274"/>
      <c r="I80" s="277" t="s">
        <v>448</v>
      </c>
      <c r="J80" s="292" t="s">
        <v>449</v>
      </c>
      <c r="K80" s="278">
        <v>2833.2080000000014</v>
      </c>
      <c r="L80" s="274"/>
      <c r="M80" s="269" t="s">
        <v>454</v>
      </c>
      <c r="N80" s="293" t="s">
        <v>455</v>
      </c>
      <c r="O80" s="270">
        <v>5.3414980499507062E-2</v>
      </c>
      <c r="P80" s="274"/>
      <c r="Q80" s="279" t="s">
        <v>396</v>
      </c>
      <c r="R80" s="296" t="s">
        <v>397</v>
      </c>
      <c r="S80" s="272">
        <v>130</v>
      </c>
    </row>
    <row r="81" spans="1:19">
      <c r="A81" s="273" t="s">
        <v>534</v>
      </c>
      <c r="B81" s="287" t="s">
        <v>535</v>
      </c>
      <c r="C81" s="263">
        <v>271</v>
      </c>
      <c r="D81" s="274"/>
      <c r="E81" s="275" t="s">
        <v>519</v>
      </c>
      <c r="F81" s="290" t="s">
        <v>520</v>
      </c>
      <c r="G81" s="276">
        <v>12617.876199999995</v>
      </c>
      <c r="H81" s="274"/>
      <c r="I81" s="277" t="s">
        <v>472</v>
      </c>
      <c r="J81" s="292" t="s">
        <v>473</v>
      </c>
      <c r="K81" s="278">
        <v>2500.1079999999984</v>
      </c>
      <c r="L81" s="274"/>
      <c r="M81" s="269" t="s">
        <v>522</v>
      </c>
      <c r="N81" s="293" t="s">
        <v>523</v>
      </c>
      <c r="O81" s="270">
        <v>5.114360191683201E-2</v>
      </c>
      <c r="P81" s="274"/>
      <c r="Q81" s="279" t="s">
        <v>530</v>
      </c>
      <c r="R81" s="296" t="s">
        <v>531</v>
      </c>
      <c r="S81" s="272">
        <v>130</v>
      </c>
    </row>
    <row r="82" spans="1:19">
      <c r="A82" s="273" t="s">
        <v>552</v>
      </c>
      <c r="B82" s="287" t="s">
        <v>553</v>
      </c>
      <c r="C82" s="263">
        <v>268</v>
      </c>
      <c r="D82" s="274"/>
      <c r="E82" s="275" t="s">
        <v>557</v>
      </c>
      <c r="F82" s="290" t="s">
        <v>558</v>
      </c>
      <c r="G82" s="276">
        <v>12606.159500000003</v>
      </c>
      <c r="H82" s="274"/>
      <c r="I82" s="277" t="s">
        <v>534</v>
      </c>
      <c r="J82" s="292" t="s">
        <v>535</v>
      </c>
      <c r="K82" s="278">
        <v>2495.4755000000018</v>
      </c>
      <c r="L82" s="274"/>
      <c r="M82" s="269" t="s">
        <v>492</v>
      </c>
      <c r="N82" s="293" t="s">
        <v>493</v>
      </c>
      <c r="O82" s="270">
        <v>5.0028042009231374E-2</v>
      </c>
      <c r="P82" s="274"/>
      <c r="Q82" s="279" t="s">
        <v>509</v>
      </c>
      <c r="R82" s="296" t="s">
        <v>510</v>
      </c>
      <c r="S82" s="272">
        <v>125</v>
      </c>
    </row>
    <row r="83" spans="1:19">
      <c r="A83" s="273" t="s">
        <v>466</v>
      </c>
      <c r="B83" s="287" t="s">
        <v>467</v>
      </c>
      <c r="C83" s="263">
        <v>266</v>
      </c>
      <c r="D83" s="274"/>
      <c r="E83" s="275" t="s">
        <v>546</v>
      </c>
      <c r="F83" s="290" t="s">
        <v>547</v>
      </c>
      <c r="G83" s="276">
        <v>12561.969000000001</v>
      </c>
      <c r="H83" s="274"/>
      <c r="I83" s="277" t="s">
        <v>460</v>
      </c>
      <c r="J83" s="292" t="s">
        <v>461</v>
      </c>
      <c r="K83" s="278">
        <v>2477.190000000001</v>
      </c>
      <c r="L83" s="274"/>
      <c r="M83" s="269" t="s">
        <v>521</v>
      </c>
      <c r="N83" s="293" t="s">
        <v>318</v>
      </c>
      <c r="O83" s="270">
        <v>4.9999995231282818E-2</v>
      </c>
      <c r="P83" s="274"/>
      <c r="Q83" s="279" t="s">
        <v>470</v>
      </c>
      <c r="R83" s="296" t="s">
        <v>471</v>
      </c>
      <c r="S83" s="272">
        <v>124</v>
      </c>
    </row>
    <row r="84" spans="1:19">
      <c r="A84" s="273" t="s">
        <v>482</v>
      </c>
      <c r="B84" s="287" t="s">
        <v>483</v>
      </c>
      <c r="C84" s="263">
        <v>262</v>
      </c>
      <c r="D84" s="274"/>
      <c r="E84" s="275" t="s">
        <v>462</v>
      </c>
      <c r="F84" s="290" t="s">
        <v>463</v>
      </c>
      <c r="G84" s="276">
        <v>11323.337700000004</v>
      </c>
      <c r="H84" s="274"/>
      <c r="I84" s="277" t="s">
        <v>400</v>
      </c>
      <c r="J84" s="292" t="s">
        <v>401</v>
      </c>
      <c r="K84" s="278">
        <v>2353.9331999999995</v>
      </c>
      <c r="L84" s="274"/>
      <c r="M84" s="269" t="s">
        <v>488</v>
      </c>
      <c r="N84" s="293" t="s">
        <v>489</v>
      </c>
      <c r="O84" s="270">
        <v>4.9488785051757217E-2</v>
      </c>
      <c r="P84" s="274"/>
      <c r="Q84" s="279" t="s">
        <v>521</v>
      </c>
      <c r="R84" s="296" t="s">
        <v>318</v>
      </c>
      <c r="S84" s="272">
        <v>119</v>
      </c>
    </row>
    <row r="85" spans="1:19">
      <c r="A85" s="273" t="s">
        <v>540</v>
      </c>
      <c r="B85" s="287" t="s">
        <v>541</v>
      </c>
      <c r="C85" s="263">
        <v>253</v>
      </c>
      <c r="D85" s="274"/>
      <c r="E85" s="275" t="s">
        <v>472</v>
      </c>
      <c r="F85" s="290" t="s">
        <v>473</v>
      </c>
      <c r="G85" s="276">
        <v>11079.527000000004</v>
      </c>
      <c r="H85" s="274"/>
      <c r="I85" s="277" t="s">
        <v>548</v>
      </c>
      <c r="J85" s="292" t="s">
        <v>549</v>
      </c>
      <c r="K85" s="278">
        <v>2313.4259999999999</v>
      </c>
      <c r="L85" s="274"/>
      <c r="M85" s="269" t="s">
        <v>530</v>
      </c>
      <c r="N85" s="293" t="s">
        <v>531</v>
      </c>
      <c r="O85" s="270">
        <v>4.9318702270397793E-2</v>
      </c>
      <c r="P85" s="274"/>
      <c r="Q85" s="279" t="s">
        <v>538</v>
      </c>
      <c r="R85" s="296" t="s">
        <v>539</v>
      </c>
      <c r="S85" s="272">
        <v>119</v>
      </c>
    </row>
    <row r="86" spans="1:19">
      <c r="A86" s="273" t="s">
        <v>444</v>
      </c>
      <c r="B86" s="287" t="s">
        <v>445</v>
      </c>
      <c r="C86" s="263">
        <v>249</v>
      </c>
      <c r="D86" s="274"/>
      <c r="E86" s="275" t="s">
        <v>552</v>
      </c>
      <c r="F86" s="290" t="s">
        <v>553</v>
      </c>
      <c r="G86" s="276">
        <v>10790.129800000002</v>
      </c>
      <c r="H86" s="274"/>
      <c r="I86" s="277" t="s">
        <v>526</v>
      </c>
      <c r="J86" s="292" t="s">
        <v>527</v>
      </c>
      <c r="K86" s="278">
        <v>2208.8720999999982</v>
      </c>
      <c r="L86" s="274"/>
      <c r="M86" s="269" t="s">
        <v>515</v>
      </c>
      <c r="N86" s="293" t="s">
        <v>516</v>
      </c>
      <c r="O86" s="270">
        <v>4.6106887564534849E-2</v>
      </c>
      <c r="P86" s="274"/>
      <c r="Q86" s="279" t="s">
        <v>490</v>
      </c>
      <c r="R86" s="296" t="s">
        <v>491</v>
      </c>
      <c r="S86" s="272">
        <v>118</v>
      </c>
    </row>
    <row r="87" spans="1:19">
      <c r="A87" s="273" t="s">
        <v>505</v>
      </c>
      <c r="B87" s="287" t="s">
        <v>506</v>
      </c>
      <c r="C87" s="263">
        <v>239</v>
      </c>
      <c r="D87" s="274"/>
      <c r="E87" s="275" t="s">
        <v>538</v>
      </c>
      <c r="F87" s="290" t="s">
        <v>539</v>
      </c>
      <c r="G87" s="276">
        <v>10497.77510000001</v>
      </c>
      <c r="H87" s="274"/>
      <c r="I87" s="277" t="s">
        <v>528</v>
      </c>
      <c r="J87" s="292" t="s">
        <v>529</v>
      </c>
      <c r="K87" s="278">
        <v>2186.9368000000004</v>
      </c>
      <c r="L87" s="274"/>
      <c r="M87" s="269" t="s">
        <v>511</v>
      </c>
      <c r="N87" s="293" t="s">
        <v>512</v>
      </c>
      <c r="O87" s="270">
        <v>4.5138718927939088E-2</v>
      </c>
      <c r="P87" s="274"/>
      <c r="Q87" s="279" t="s">
        <v>532</v>
      </c>
      <c r="R87" s="296" t="s">
        <v>533</v>
      </c>
      <c r="S87" s="272">
        <v>115</v>
      </c>
    </row>
    <row r="88" spans="1:19">
      <c r="A88" s="273" t="s">
        <v>519</v>
      </c>
      <c r="B88" s="287" t="s">
        <v>520</v>
      </c>
      <c r="C88" s="263">
        <v>237</v>
      </c>
      <c r="D88" s="274"/>
      <c r="E88" s="275" t="s">
        <v>448</v>
      </c>
      <c r="F88" s="290" t="s">
        <v>449</v>
      </c>
      <c r="G88" s="276">
        <v>8988.231600000001</v>
      </c>
      <c r="H88" s="274"/>
      <c r="I88" s="277" t="s">
        <v>530</v>
      </c>
      <c r="J88" s="292" t="s">
        <v>531</v>
      </c>
      <c r="K88" s="278">
        <v>2176.6550000000011</v>
      </c>
      <c r="L88" s="274"/>
      <c r="M88" s="269" t="s">
        <v>400</v>
      </c>
      <c r="N88" s="293" t="s">
        <v>401</v>
      </c>
      <c r="O88" s="270">
        <v>4.4849989398463103E-2</v>
      </c>
      <c r="P88" s="274"/>
      <c r="Q88" s="279" t="s">
        <v>446</v>
      </c>
      <c r="R88" s="296" t="s">
        <v>447</v>
      </c>
      <c r="S88" s="272">
        <v>115</v>
      </c>
    </row>
    <row r="89" spans="1:19">
      <c r="A89" s="273" t="s">
        <v>548</v>
      </c>
      <c r="B89" s="287" t="s">
        <v>549</v>
      </c>
      <c r="C89" s="263">
        <v>237</v>
      </c>
      <c r="D89" s="274"/>
      <c r="E89" s="275" t="s">
        <v>460</v>
      </c>
      <c r="F89" s="290" t="s">
        <v>461</v>
      </c>
      <c r="G89" s="276">
        <v>8972.4100000000144</v>
      </c>
      <c r="H89" s="274"/>
      <c r="I89" s="277" t="s">
        <v>418</v>
      </c>
      <c r="J89" s="292" t="s">
        <v>554</v>
      </c>
      <c r="K89" s="278">
        <v>1553.5385999999996</v>
      </c>
      <c r="L89" s="274"/>
      <c r="M89" s="269" t="s">
        <v>559</v>
      </c>
      <c r="N89" s="293" t="s">
        <v>319</v>
      </c>
      <c r="O89" s="270">
        <v>4.3561407628568541E-2</v>
      </c>
      <c r="P89" s="274"/>
      <c r="Q89" s="279" t="s">
        <v>408</v>
      </c>
      <c r="R89" s="296" t="s">
        <v>409</v>
      </c>
      <c r="S89" s="272">
        <v>113</v>
      </c>
    </row>
    <row r="90" spans="1:19">
      <c r="A90" s="273" t="s">
        <v>559</v>
      </c>
      <c r="B90" s="287" t="s">
        <v>319</v>
      </c>
      <c r="C90" s="263">
        <v>225</v>
      </c>
      <c r="D90" s="274"/>
      <c r="E90" s="275" t="s">
        <v>548</v>
      </c>
      <c r="F90" s="290" t="s">
        <v>549</v>
      </c>
      <c r="G90" s="276">
        <v>8522.880500000012</v>
      </c>
      <c r="H90" s="274"/>
      <c r="I90" s="277" t="s">
        <v>538</v>
      </c>
      <c r="J90" s="292" t="s">
        <v>539</v>
      </c>
      <c r="K90" s="278">
        <v>1550.9538999999995</v>
      </c>
      <c r="L90" s="274"/>
      <c r="M90" s="269" t="s">
        <v>557</v>
      </c>
      <c r="N90" s="293" t="s">
        <v>558</v>
      </c>
      <c r="O90" s="270">
        <v>4.3485110177442957E-2</v>
      </c>
      <c r="P90" s="274"/>
      <c r="Q90" s="279" t="s">
        <v>440</v>
      </c>
      <c r="R90" s="296" t="s">
        <v>441</v>
      </c>
      <c r="S90" s="272">
        <v>90</v>
      </c>
    </row>
    <row r="91" spans="1:19">
      <c r="A91" s="273" t="s">
        <v>536</v>
      </c>
      <c r="B91" s="287" t="s">
        <v>537</v>
      </c>
      <c r="C91" s="263">
        <v>211</v>
      </c>
      <c r="D91" s="274"/>
      <c r="E91" s="275" t="s">
        <v>466</v>
      </c>
      <c r="F91" s="290" t="s">
        <v>467</v>
      </c>
      <c r="G91" s="276">
        <v>7671.8136000000277</v>
      </c>
      <c r="H91" s="274"/>
      <c r="I91" s="277" t="s">
        <v>466</v>
      </c>
      <c r="J91" s="292" t="s">
        <v>467</v>
      </c>
      <c r="K91" s="278">
        <v>1162.2945999999995</v>
      </c>
      <c r="L91" s="274"/>
      <c r="M91" s="269" t="s">
        <v>536</v>
      </c>
      <c r="N91" s="293" t="s">
        <v>537</v>
      </c>
      <c r="O91" s="270">
        <v>4.1634741338654684E-2</v>
      </c>
      <c r="P91" s="274"/>
      <c r="Q91" s="279" t="s">
        <v>528</v>
      </c>
      <c r="R91" s="296" t="s">
        <v>529</v>
      </c>
      <c r="S91" s="272">
        <v>90</v>
      </c>
    </row>
    <row r="92" spans="1:19">
      <c r="A92" s="273" t="s">
        <v>418</v>
      </c>
      <c r="B92" s="287" t="s">
        <v>554</v>
      </c>
      <c r="C92" s="263">
        <v>204</v>
      </c>
      <c r="D92" s="274"/>
      <c r="E92" s="275" t="s">
        <v>430</v>
      </c>
      <c r="F92" s="290" t="s">
        <v>431</v>
      </c>
      <c r="G92" s="276">
        <v>7277.7977000000201</v>
      </c>
      <c r="H92" s="274"/>
      <c r="I92" s="277" t="s">
        <v>515</v>
      </c>
      <c r="J92" s="292" t="s">
        <v>516</v>
      </c>
      <c r="K92" s="278">
        <v>948.32409999999823</v>
      </c>
      <c r="L92" s="274"/>
      <c r="M92" s="269" t="s">
        <v>519</v>
      </c>
      <c r="N92" s="293" t="s">
        <v>520</v>
      </c>
      <c r="O92" s="270">
        <v>3.5993895982382257E-2</v>
      </c>
      <c r="P92" s="274"/>
      <c r="Q92" s="279" t="s">
        <v>540</v>
      </c>
      <c r="R92" s="296" t="s">
        <v>541</v>
      </c>
      <c r="S92" s="272">
        <v>77</v>
      </c>
    </row>
    <row r="93" spans="1:19">
      <c r="A93" s="273" t="s">
        <v>555</v>
      </c>
      <c r="B93" s="287" t="s">
        <v>556</v>
      </c>
      <c r="C93" s="263">
        <v>199</v>
      </c>
      <c r="D93" s="274"/>
      <c r="E93" s="275" t="s">
        <v>515</v>
      </c>
      <c r="F93" s="290" t="s">
        <v>516</v>
      </c>
      <c r="G93" s="276">
        <v>5554.8656000000292</v>
      </c>
      <c r="H93" s="274"/>
      <c r="I93" s="277" t="s">
        <v>430</v>
      </c>
      <c r="J93" s="292" t="s">
        <v>431</v>
      </c>
      <c r="K93" s="278">
        <v>784.93929999999978</v>
      </c>
      <c r="L93" s="274"/>
      <c r="M93" s="269" t="s">
        <v>546</v>
      </c>
      <c r="N93" s="293" t="s">
        <v>547</v>
      </c>
      <c r="O93" s="270">
        <v>3.3427272485364555E-2</v>
      </c>
      <c r="P93" s="274"/>
      <c r="Q93" s="279" t="s">
        <v>522</v>
      </c>
      <c r="R93" s="296" t="s">
        <v>523</v>
      </c>
      <c r="S93" s="272">
        <v>73</v>
      </c>
    </row>
    <row r="94" spans="1:19">
      <c r="A94" s="273" t="s">
        <v>462</v>
      </c>
      <c r="B94" s="287" t="s">
        <v>463</v>
      </c>
      <c r="C94" s="263">
        <v>156</v>
      </c>
      <c r="D94" s="274"/>
      <c r="E94" s="275" t="s">
        <v>502</v>
      </c>
      <c r="F94" s="290" t="s">
        <v>317</v>
      </c>
      <c r="G94" s="276">
        <v>3899.9100000000021</v>
      </c>
      <c r="H94" s="274"/>
      <c r="I94" s="277" t="s">
        <v>559</v>
      </c>
      <c r="J94" s="292" t="s">
        <v>319</v>
      </c>
      <c r="K94" s="278">
        <v>557.91999999999985</v>
      </c>
      <c r="L94" s="274"/>
      <c r="M94" s="269" t="s">
        <v>560</v>
      </c>
      <c r="N94" s="293" t="s">
        <v>320</v>
      </c>
      <c r="O94" s="270">
        <v>3.1725504666811379E-2</v>
      </c>
      <c r="P94" s="274"/>
      <c r="Q94" s="279" t="s">
        <v>416</v>
      </c>
      <c r="R94" s="296" t="s">
        <v>417</v>
      </c>
      <c r="S94" s="272">
        <v>68</v>
      </c>
    </row>
    <row r="95" spans="1:19">
      <c r="A95" s="273" t="s">
        <v>460</v>
      </c>
      <c r="B95" s="287" t="s">
        <v>461</v>
      </c>
      <c r="C95" s="263">
        <v>148</v>
      </c>
      <c r="D95" s="274"/>
      <c r="E95" s="275" t="s">
        <v>521</v>
      </c>
      <c r="F95" s="290" t="s">
        <v>318</v>
      </c>
      <c r="G95" s="276">
        <v>2096.9998000000014</v>
      </c>
      <c r="H95" s="274"/>
      <c r="I95" s="277" t="s">
        <v>521</v>
      </c>
      <c r="J95" s="292" t="s">
        <v>318</v>
      </c>
      <c r="K95" s="278">
        <v>354.50719999999978</v>
      </c>
      <c r="L95" s="274"/>
      <c r="M95" s="269" t="s">
        <v>484</v>
      </c>
      <c r="N95" s="293" t="s">
        <v>485</v>
      </c>
      <c r="O95" s="270">
        <v>2.9534279290781944E-2</v>
      </c>
      <c r="P95" s="274"/>
      <c r="Q95" s="279" t="s">
        <v>505</v>
      </c>
      <c r="R95" s="296" t="s">
        <v>506</v>
      </c>
      <c r="S95" s="272">
        <v>62</v>
      </c>
    </row>
    <row r="96" spans="1:19">
      <c r="A96" s="273" t="s">
        <v>560</v>
      </c>
      <c r="B96" s="287" t="s">
        <v>320</v>
      </c>
      <c r="C96" s="263">
        <v>118</v>
      </c>
      <c r="D96" s="274"/>
      <c r="E96" s="275" t="s">
        <v>550</v>
      </c>
      <c r="F96" s="290" t="s">
        <v>551</v>
      </c>
      <c r="G96" s="276">
        <v>1417.2989999999995</v>
      </c>
      <c r="H96" s="274"/>
      <c r="I96" s="277" t="s">
        <v>550</v>
      </c>
      <c r="J96" s="292" t="s">
        <v>551</v>
      </c>
      <c r="K96" s="278">
        <v>262.65000000000003</v>
      </c>
      <c r="L96" s="274"/>
      <c r="M96" s="269" t="s">
        <v>555</v>
      </c>
      <c r="N96" s="293" t="s">
        <v>556</v>
      </c>
      <c r="O96" s="270">
        <v>2.8745971259547028E-2</v>
      </c>
      <c r="P96" s="274"/>
      <c r="Q96" s="279" t="s">
        <v>450</v>
      </c>
      <c r="R96" s="296" t="s">
        <v>451</v>
      </c>
      <c r="S96" s="272">
        <v>61</v>
      </c>
    </row>
    <row r="97" spans="1:19">
      <c r="A97" s="273" t="s">
        <v>502</v>
      </c>
      <c r="B97" s="287" t="s">
        <v>317</v>
      </c>
      <c r="C97" s="263">
        <v>104</v>
      </c>
      <c r="D97" s="274"/>
      <c r="E97" s="275" t="s">
        <v>559</v>
      </c>
      <c r="F97" s="290" t="s">
        <v>319</v>
      </c>
      <c r="G97" s="276">
        <v>1298.5219999999997</v>
      </c>
      <c r="H97" s="274"/>
      <c r="I97" s="277" t="s">
        <v>502</v>
      </c>
      <c r="J97" s="292" t="s">
        <v>317</v>
      </c>
      <c r="K97" s="278">
        <v>189.41100000000003</v>
      </c>
      <c r="L97" s="274"/>
      <c r="M97" s="269" t="s">
        <v>472</v>
      </c>
      <c r="N97" s="293" t="s">
        <v>473</v>
      </c>
      <c r="O97" s="270">
        <v>2.7943321563682229E-2</v>
      </c>
      <c r="P97" s="274"/>
      <c r="Q97" s="279" t="s">
        <v>418</v>
      </c>
      <c r="R97" s="296" t="s">
        <v>554</v>
      </c>
      <c r="S97" s="272">
        <v>61</v>
      </c>
    </row>
    <row r="98" spans="1:19">
      <c r="A98" s="273" t="s">
        <v>542</v>
      </c>
      <c r="B98" s="287" t="s">
        <v>543</v>
      </c>
      <c r="C98" s="263">
        <v>33</v>
      </c>
      <c r="D98" s="274"/>
      <c r="E98" s="275" t="s">
        <v>542</v>
      </c>
      <c r="F98" s="290" t="s">
        <v>543</v>
      </c>
      <c r="G98" s="276">
        <v>975.4400000000004</v>
      </c>
      <c r="H98" s="274"/>
      <c r="I98" s="277" t="s">
        <v>560</v>
      </c>
      <c r="J98" s="292" t="s">
        <v>320</v>
      </c>
      <c r="K98" s="278">
        <v>134.41800000000001</v>
      </c>
      <c r="L98" s="274"/>
      <c r="M98" s="269" t="s">
        <v>552</v>
      </c>
      <c r="N98" s="293" t="s">
        <v>553</v>
      </c>
      <c r="O98" s="270">
        <v>2.2028360509483928E-2</v>
      </c>
      <c r="P98" s="274"/>
      <c r="Q98" s="279" t="s">
        <v>444</v>
      </c>
      <c r="R98" s="296" t="s">
        <v>445</v>
      </c>
      <c r="S98" s="272">
        <v>61</v>
      </c>
    </row>
    <row r="99" spans="1:19">
      <c r="A99" s="273" t="s">
        <v>550</v>
      </c>
      <c r="B99" s="287" t="s">
        <v>551</v>
      </c>
      <c r="C99" s="263">
        <v>24</v>
      </c>
      <c r="D99" s="274"/>
      <c r="E99" s="275" t="s">
        <v>560</v>
      </c>
      <c r="F99" s="290" t="s">
        <v>320</v>
      </c>
      <c r="G99" s="276">
        <v>730.79700000000003</v>
      </c>
      <c r="H99" s="274"/>
      <c r="I99" s="277" t="s">
        <v>542</v>
      </c>
      <c r="J99" s="292" t="s">
        <v>543</v>
      </c>
      <c r="K99" s="278">
        <v>84.946000000000012</v>
      </c>
      <c r="L99" s="274"/>
      <c r="M99" s="269" t="s">
        <v>448</v>
      </c>
      <c r="N99" s="293" t="s">
        <v>449</v>
      </c>
      <c r="O99" s="270">
        <v>1.9602233218691867E-2</v>
      </c>
      <c r="P99" s="274"/>
      <c r="Q99" s="279" t="s">
        <v>560</v>
      </c>
      <c r="R99" s="296" t="s">
        <v>320</v>
      </c>
      <c r="S99" s="272">
        <v>60</v>
      </c>
    </row>
    <row r="100" spans="1:19">
      <c r="A100" s="273" t="s">
        <v>426</v>
      </c>
      <c r="B100" s="287" t="s">
        <v>427</v>
      </c>
      <c r="C100" s="263">
        <v>16</v>
      </c>
      <c r="D100" s="274"/>
      <c r="E100" s="283" t="s">
        <v>561</v>
      </c>
      <c r="F100" s="290" t="s">
        <v>321</v>
      </c>
      <c r="G100" s="276">
        <v>112.25</v>
      </c>
      <c r="H100" s="274"/>
      <c r="I100" s="277" t="s">
        <v>432</v>
      </c>
      <c r="J100" s="292" t="s">
        <v>433</v>
      </c>
      <c r="K100" s="278">
        <v>44.234999999999999</v>
      </c>
      <c r="L100" s="274"/>
      <c r="M100" s="269" t="s">
        <v>548</v>
      </c>
      <c r="N100" s="293" t="s">
        <v>549</v>
      </c>
      <c r="O100" s="270">
        <v>1.8381468812747104E-2</v>
      </c>
      <c r="P100" s="274"/>
      <c r="Q100" s="279" t="s">
        <v>544</v>
      </c>
      <c r="R100" s="296" t="s">
        <v>545</v>
      </c>
      <c r="S100" s="272">
        <v>52</v>
      </c>
    </row>
    <row r="101" spans="1:19">
      <c r="A101" s="281" t="s">
        <v>561</v>
      </c>
      <c r="B101" s="287" t="s">
        <v>321</v>
      </c>
      <c r="C101" s="263">
        <v>14</v>
      </c>
      <c r="D101" s="274"/>
      <c r="E101" s="275" t="s">
        <v>432</v>
      </c>
      <c r="F101" s="290" t="s">
        <v>433</v>
      </c>
      <c r="G101" s="276">
        <v>93.924999999999983</v>
      </c>
      <c r="H101" s="274"/>
      <c r="I101" s="277" t="s">
        <v>368</v>
      </c>
      <c r="J101" s="292" t="s">
        <v>369</v>
      </c>
      <c r="K101" s="278">
        <v>36.14</v>
      </c>
      <c r="L101" s="274"/>
      <c r="M101" s="269" t="s">
        <v>542</v>
      </c>
      <c r="N101" s="293" t="s">
        <v>543</v>
      </c>
      <c r="O101" s="270">
        <v>1.7294728816864956E-2</v>
      </c>
      <c r="P101" s="274"/>
      <c r="Q101" s="279" t="s">
        <v>559</v>
      </c>
      <c r="R101" s="296" t="s">
        <v>319</v>
      </c>
      <c r="S101" s="272">
        <v>45</v>
      </c>
    </row>
    <row r="102" spans="1:19">
      <c r="A102" s="273" t="s">
        <v>368</v>
      </c>
      <c r="B102" s="287" t="s">
        <v>369</v>
      </c>
      <c r="C102" s="263">
        <v>13</v>
      </c>
      <c r="D102" s="274"/>
      <c r="E102" s="275" t="s">
        <v>368</v>
      </c>
      <c r="F102" s="290" t="s">
        <v>369</v>
      </c>
      <c r="G102" s="276">
        <v>90.272999999999982</v>
      </c>
      <c r="H102" s="274"/>
      <c r="I102" s="277" t="s">
        <v>561</v>
      </c>
      <c r="J102" s="292" t="s">
        <v>321</v>
      </c>
      <c r="K102" s="278">
        <v>15.989999999999998</v>
      </c>
      <c r="L102" s="274"/>
      <c r="M102" s="282" t="s">
        <v>561</v>
      </c>
      <c r="N102" s="294" t="s">
        <v>321</v>
      </c>
      <c r="O102" s="270">
        <v>5.6125000000000003E-3</v>
      </c>
      <c r="P102" s="274"/>
      <c r="Q102" s="279" t="s">
        <v>550</v>
      </c>
      <c r="R102" s="296" t="s">
        <v>551</v>
      </c>
      <c r="S102" s="272">
        <v>26</v>
      </c>
    </row>
    <row r="103" spans="1:19">
      <c r="A103" s="273" t="s">
        <v>507</v>
      </c>
      <c r="B103" s="287" t="s">
        <v>508</v>
      </c>
      <c r="C103" s="263">
        <v>12</v>
      </c>
      <c r="D103" s="274"/>
      <c r="E103" s="275" t="s">
        <v>507</v>
      </c>
      <c r="F103" s="290" t="s">
        <v>508</v>
      </c>
      <c r="G103" s="276">
        <v>88.554000000000002</v>
      </c>
      <c r="H103" s="274"/>
      <c r="I103" s="277" t="s">
        <v>426</v>
      </c>
      <c r="J103" s="292" t="s">
        <v>427</v>
      </c>
      <c r="K103" s="278">
        <v>3.5999999999999996</v>
      </c>
      <c r="L103" s="274"/>
      <c r="M103" s="269">
        <v>92</v>
      </c>
      <c r="N103" s="293" t="s">
        <v>433</v>
      </c>
      <c r="O103" s="270">
        <v>0</v>
      </c>
      <c r="P103" s="274"/>
      <c r="Q103" s="279" t="s">
        <v>502</v>
      </c>
      <c r="R103" s="296" t="s">
        <v>317</v>
      </c>
      <c r="S103" s="272">
        <v>24</v>
      </c>
    </row>
    <row r="104" spans="1:19">
      <c r="A104" s="273" t="s">
        <v>432</v>
      </c>
      <c r="B104" s="287" t="s">
        <v>433</v>
      </c>
      <c r="C104" s="263">
        <v>8</v>
      </c>
      <c r="D104" s="274"/>
      <c r="E104" s="275" t="s">
        <v>426</v>
      </c>
      <c r="F104" s="290" t="s">
        <v>427</v>
      </c>
      <c r="G104" s="276">
        <v>69.439999999999984</v>
      </c>
      <c r="H104" s="274"/>
      <c r="I104" s="277" t="s">
        <v>507</v>
      </c>
      <c r="J104" s="292" t="s">
        <v>508</v>
      </c>
      <c r="K104" s="278">
        <v>0</v>
      </c>
      <c r="L104" s="274"/>
      <c r="M104" s="284" t="s">
        <v>368</v>
      </c>
      <c r="N104" s="293" t="s">
        <v>369</v>
      </c>
      <c r="O104" s="270">
        <v>0</v>
      </c>
      <c r="P104" s="274"/>
      <c r="Q104" s="279" t="s">
        <v>561</v>
      </c>
      <c r="R104" s="296" t="s">
        <v>321</v>
      </c>
      <c r="S104" s="272">
        <v>0</v>
      </c>
    </row>
  </sheetData>
  <sortState xmlns:xlrd2="http://schemas.microsoft.com/office/spreadsheetml/2017/richdata2" ref="Q4:S104">
    <sortCondition descending="1" ref="S4:S104"/>
  </sortState>
  <mergeCells count="10">
    <mergeCell ref="A3:B3"/>
    <mergeCell ref="E3:F3"/>
    <mergeCell ref="I3:J3"/>
    <mergeCell ref="M3:N3"/>
    <mergeCell ref="Q3:R3"/>
    <mergeCell ref="A2:C2"/>
    <mergeCell ref="E2:G2"/>
    <mergeCell ref="I2:K2"/>
    <mergeCell ref="M2:O2"/>
    <mergeCell ref="Q2:S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B7269-1AE8-4133-AE64-A2D6B342602E}">
  <sheetPr codeName="Feuil16">
    <tabColor rgb="FFFFFF00"/>
  </sheetPr>
  <dimension ref="B1:R117"/>
  <sheetViews>
    <sheetView zoomScale="70" zoomScaleNormal="70" workbookViewId="0">
      <selection activeCell="T11" sqref="T11"/>
    </sheetView>
  </sheetViews>
  <sheetFormatPr baseColWidth="10" defaultColWidth="11" defaultRowHeight="15.5"/>
  <cols>
    <col min="2" max="2" width="11" style="288"/>
    <col min="5" max="5" width="11" style="254"/>
    <col min="6" max="6" width="11" style="288"/>
    <col min="10" max="10" width="11" style="288"/>
    <col min="13" max="13" width="11" style="312"/>
    <col min="18" max="18" width="11" style="288"/>
  </cols>
  <sheetData>
    <row r="1" spans="2:16">
      <c r="E1" s="577"/>
      <c r="M1" s="311" t="s">
        <v>562</v>
      </c>
      <c r="N1" s="313" t="s">
        <v>563</v>
      </c>
      <c r="O1" s="313" t="s">
        <v>564</v>
      </c>
      <c r="P1" t="s">
        <v>565</v>
      </c>
    </row>
    <row r="2" spans="2:16">
      <c r="B2" s="4" t="s">
        <v>566</v>
      </c>
      <c r="E2" s="577"/>
      <c r="M2" s="312" t="s">
        <v>304</v>
      </c>
      <c r="N2">
        <v>7874</v>
      </c>
      <c r="O2">
        <v>8.2485565026120422E-2</v>
      </c>
    </row>
    <row r="3" spans="2:16">
      <c r="E3" s="577"/>
      <c r="M3" s="312" t="s">
        <v>530</v>
      </c>
      <c r="N3">
        <v>376</v>
      </c>
      <c r="O3">
        <v>3.5812672176308541E-2</v>
      </c>
    </row>
    <row r="4" spans="2:16">
      <c r="E4" s="577"/>
      <c r="M4" s="312" t="s">
        <v>528</v>
      </c>
      <c r="N4">
        <v>371</v>
      </c>
      <c r="O4">
        <v>2.4861878453038673E-2</v>
      </c>
    </row>
    <row r="5" spans="2:16">
      <c r="E5" s="577"/>
      <c r="M5" s="312" t="s">
        <v>476</v>
      </c>
      <c r="N5">
        <v>560</v>
      </c>
      <c r="O5">
        <v>5.0656660412757973E-2</v>
      </c>
    </row>
    <row r="6" spans="2:16">
      <c r="E6" s="577"/>
      <c r="M6" s="312" t="s">
        <v>500</v>
      </c>
      <c r="N6">
        <v>606</v>
      </c>
      <c r="O6">
        <v>8.9928057553956831E-2</v>
      </c>
    </row>
    <row r="7" spans="2:16">
      <c r="E7" s="577"/>
      <c r="M7" s="312" t="s">
        <v>513</v>
      </c>
      <c r="N7">
        <v>360</v>
      </c>
      <c r="O7">
        <v>0.1076923076923077</v>
      </c>
    </row>
    <row r="8" spans="2:16">
      <c r="E8" s="577"/>
      <c r="M8" s="312" t="s">
        <v>420</v>
      </c>
      <c r="N8">
        <v>1094</v>
      </c>
      <c r="O8">
        <v>8.2096933728981206E-2</v>
      </c>
    </row>
    <row r="9" spans="2:16">
      <c r="E9" s="577"/>
      <c r="M9" s="312" t="s">
        <v>370</v>
      </c>
      <c r="N9">
        <v>1729</v>
      </c>
      <c r="O9">
        <v>7.7258566978193152E-2</v>
      </c>
    </row>
    <row r="10" spans="2:16">
      <c r="E10" s="577"/>
      <c r="M10" s="312" t="s">
        <v>436</v>
      </c>
      <c r="N10">
        <v>868</v>
      </c>
      <c r="O10">
        <v>0.10432569974554708</v>
      </c>
    </row>
    <row r="11" spans="2:16">
      <c r="E11" s="577"/>
      <c r="M11" s="312" t="s">
        <v>498</v>
      </c>
      <c r="N11">
        <v>579</v>
      </c>
      <c r="O11">
        <v>5.6569343065693431E-2</v>
      </c>
    </row>
    <row r="12" spans="2:16">
      <c r="E12" s="577"/>
      <c r="M12" s="312" t="s">
        <v>392</v>
      </c>
      <c r="N12">
        <v>793</v>
      </c>
      <c r="O12">
        <v>0.10909090909090909</v>
      </c>
    </row>
    <row r="13" spans="2:16">
      <c r="E13" s="577"/>
      <c r="M13" s="312" t="s">
        <v>515</v>
      </c>
      <c r="N13">
        <v>272</v>
      </c>
      <c r="O13">
        <v>0.1623931623931624</v>
      </c>
    </row>
    <row r="14" spans="2:16">
      <c r="E14" s="577"/>
      <c r="M14" s="312" t="s">
        <v>466</v>
      </c>
      <c r="N14">
        <v>266</v>
      </c>
      <c r="O14">
        <v>0.1271186440677966</v>
      </c>
    </row>
    <row r="15" spans="2:16">
      <c r="E15" s="577"/>
      <c r="M15" s="312" t="s">
        <v>305</v>
      </c>
      <c r="N15">
        <v>3404</v>
      </c>
      <c r="O15">
        <v>0.1267792121813969</v>
      </c>
    </row>
    <row r="16" spans="2:16">
      <c r="E16" s="577"/>
      <c r="M16" s="312" t="s">
        <v>382</v>
      </c>
      <c r="N16">
        <v>842</v>
      </c>
      <c r="O16">
        <v>0.18258426966292135</v>
      </c>
    </row>
    <row r="17" spans="13:15">
      <c r="M17" s="312" t="s">
        <v>450</v>
      </c>
      <c r="N17">
        <v>311</v>
      </c>
      <c r="O17">
        <v>0.11870503597122302</v>
      </c>
    </row>
    <row r="18" spans="13:15">
      <c r="M18" s="312" t="s">
        <v>511</v>
      </c>
      <c r="N18">
        <v>569</v>
      </c>
      <c r="O18">
        <v>0.16122448979591836</v>
      </c>
    </row>
    <row r="19" spans="13:15">
      <c r="M19" s="312" t="s">
        <v>396</v>
      </c>
      <c r="N19">
        <v>594</v>
      </c>
      <c r="O19">
        <v>9.1911764705882359E-2</v>
      </c>
    </row>
    <row r="20" spans="13:15">
      <c r="M20" s="312">
        <v>25</v>
      </c>
      <c r="N20">
        <v>271</v>
      </c>
      <c r="O20">
        <v>8.8353413654618476E-2</v>
      </c>
    </row>
    <row r="21" spans="13:15">
      <c r="M21" s="312" t="s">
        <v>480</v>
      </c>
      <c r="N21">
        <v>446</v>
      </c>
      <c r="O21">
        <v>0.12060301507537688</v>
      </c>
    </row>
    <row r="22" spans="13:15">
      <c r="M22" s="312" t="s">
        <v>446</v>
      </c>
      <c r="N22">
        <v>347</v>
      </c>
      <c r="O22">
        <v>7.098765432098765E-2</v>
      </c>
    </row>
    <row r="23" spans="13:15">
      <c r="M23" s="312" t="s">
        <v>550</v>
      </c>
      <c r="N23">
        <v>24</v>
      </c>
      <c r="O23">
        <v>-7.6923076923076927E-2</v>
      </c>
    </row>
    <row r="24" spans="13:15">
      <c r="M24" s="312" t="s">
        <v>306</v>
      </c>
      <c r="N24">
        <v>3934</v>
      </c>
      <c r="O24">
        <v>7.7513010134209803E-2</v>
      </c>
    </row>
    <row r="25" spans="13:15">
      <c r="M25" s="312" t="s">
        <v>438</v>
      </c>
      <c r="N25">
        <v>1024</v>
      </c>
      <c r="O25">
        <v>0.10942578548212351</v>
      </c>
    </row>
    <row r="26" spans="13:15">
      <c r="M26" s="312" t="s">
        <v>410</v>
      </c>
      <c r="N26">
        <v>1071</v>
      </c>
      <c r="O26">
        <v>5.3097345132743362E-2</v>
      </c>
    </row>
    <row r="27" spans="13:15">
      <c r="M27" s="312" t="s">
        <v>406</v>
      </c>
      <c r="N27">
        <v>967</v>
      </c>
      <c r="O27">
        <v>6.9690265486725661E-2</v>
      </c>
    </row>
    <row r="28" spans="13:15">
      <c r="M28" s="312" t="s">
        <v>422</v>
      </c>
      <c r="N28">
        <v>872</v>
      </c>
      <c r="O28">
        <v>8.0545229244114003E-2</v>
      </c>
    </row>
    <row r="29" spans="13:15">
      <c r="M29" s="312" t="s">
        <v>307</v>
      </c>
      <c r="N29">
        <v>1921</v>
      </c>
      <c r="O29">
        <v>0.11686046511627907</v>
      </c>
    </row>
    <row r="30" spans="13:15">
      <c r="M30" s="312" t="s">
        <v>490</v>
      </c>
      <c r="N30">
        <v>383</v>
      </c>
      <c r="O30">
        <v>0.17125382262996941</v>
      </c>
    </row>
    <row r="31" spans="13:15">
      <c r="M31" s="312" t="s">
        <v>555</v>
      </c>
      <c r="N31">
        <v>199</v>
      </c>
      <c r="O31">
        <v>8.1521739130434784E-2</v>
      </c>
    </row>
    <row r="32" spans="13:15">
      <c r="M32" s="312" t="s">
        <v>522</v>
      </c>
      <c r="N32">
        <v>283</v>
      </c>
      <c r="O32">
        <v>0.12749003984063745</v>
      </c>
    </row>
    <row r="33" spans="13:15">
      <c r="M33" s="312" t="s">
        <v>503</v>
      </c>
      <c r="N33">
        <v>532</v>
      </c>
      <c r="O33">
        <v>0.11764705882352941</v>
      </c>
    </row>
    <row r="34" spans="13:15">
      <c r="M34" s="312" t="s">
        <v>557</v>
      </c>
      <c r="N34">
        <v>287</v>
      </c>
      <c r="O34">
        <v>0.12549019607843137</v>
      </c>
    </row>
    <row r="35" spans="13:15">
      <c r="M35" s="312" t="s">
        <v>519</v>
      </c>
      <c r="N35">
        <v>237</v>
      </c>
      <c r="O35">
        <v>4.405286343612335E-2</v>
      </c>
    </row>
    <row r="36" spans="13:15">
      <c r="M36" s="312" t="s">
        <v>308</v>
      </c>
      <c r="N36">
        <v>596</v>
      </c>
      <c r="O36">
        <v>6.4285714285714279E-2</v>
      </c>
    </row>
    <row r="37" spans="13:15">
      <c r="M37" s="312" t="s">
        <v>418</v>
      </c>
      <c r="N37">
        <v>204</v>
      </c>
      <c r="O37">
        <v>4.6153846153846156E-2</v>
      </c>
    </row>
    <row r="38" spans="13:15">
      <c r="M38" s="312" t="s">
        <v>440</v>
      </c>
      <c r="N38">
        <v>392</v>
      </c>
      <c r="O38">
        <v>7.3972602739726029E-2</v>
      </c>
    </row>
    <row r="39" spans="13:15">
      <c r="M39" s="312" t="s">
        <v>309</v>
      </c>
      <c r="N39">
        <v>4047</v>
      </c>
      <c r="O39">
        <v>0.11518324607329843</v>
      </c>
    </row>
    <row r="40" spans="13:15">
      <c r="M40" s="312" t="s">
        <v>540</v>
      </c>
      <c r="N40">
        <v>253</v>
      </c>
      <c r="O40">
        <v>2.4291497975708502E-2</v>
      </c>
    </row>
    <row r="41" spans="13:15">
      <c r="M41" s="312" t="s">
        <v>488</v>
      </c>
      <c r="N41">
        <v>325</v>
      </c>
      <c r="O41">
        <v>0.22641509433962265</v>
      </c>
    </row>
    <row r="42" spans="13:15">
      <c r="M42" s="312" t="s">
        <v>484</v>
      </c>
      <c r="N42">
        <v>665</v>
      </c>
      <c r="O42">
        <v>0.18538324420677363</v>
      </c>
    </row>
    <row r="43" spans="13:15">
      <c r="M43" s="312" t="s">
        <v>444</v>
      </c>
      <c r="N43">
        <v>249</v>
      </c>
      <c r="O43">
        <v>0.21463414634146341</v>
      </c>
    </row>
    <row r="44" spans="13:15">
      <c r="M44" s="312" t="s">
        <v>458</v>
      </c>
      <c r="N44">
        <v>328</v>
      </c>
      <c r="O44">
        <v>7.5409836065573776E-2</v>
      </c>
    </row>
    <row r="45" spans="13:15">
      <c r="M45" s="312" t="s">
        <v>505</v>
      </c>
      <c r="N45">
        <v>239</v>
      </c>
      <c r="O45">
        <v>0.11682242990654206</v>
      </c>
    </row>
    <row r="46" spans="13:15">
      <c r="M46" s="312" t="s">
        <v>474</v>
      </c>
      <c r="N46">
        <v>332</v>
      </c>
      <c r="O46">
        <v>9.2105263157894732E-2</v>
      </c>
    </row>
    <row r="47" spans="13:15">
      <c r="M47" s="312" t="s">
        <v>442</v>
      </c>
      <c r="N47">
        <v>637</v>
      </c>
      <c r="O47">
        <v>0.10207612456747404</v>
      </c>
    </row>
    <row r="48" spans="13:15">
      <c r="M48" s="312" t="s">
        <v>496</v>
      </c>
      <c r="N48">
        <v>643</v>
      </c>
      <c r="O48">
        <v>7.705192629815745E-2</v>
      </c>
    </row>
    <row r="49" spans="13:15">
      <c r="M49" s="312" t="s">
        <v>494</v>
      </c>
      <c r="N49">
        <v>376</v>
      </c>
      <c r="O49">
        <v>6.5155807365439092E-2</v>
      </c>
    </row>
    <row r="50" spans="13:15">
      <c r="M50" s="312" t="s">
        <v>310</v>
      </c>
      <c r="N50">
        <v>1463</v>
      </c>
      <c r="O50">
        <v>8.6117297698589459E-2</v>
      </c>
    </row>
    <row r="51" spans="13:15">
      <c r="M51" s="312" t="s">
        <v>552</v>
      </c>
      <c r="N51">
        <v>268</v>
      </c>
      <c r="O51">
        <v>0.14529914529914531</v>
      </c>
    </row>
    <row r="52" spans="13:15">
      <c r="M52" s="312" t="s">
        <v>536</v>
      </c>
      <c r="N52">
        <v>211</v>
      </c>
      <c r="O52">
        <v>4.4554455445544552E-2</v>
      </c>
    </row>
    <row r="53" spans="13:15">
      <c r="M53" s="312" t="s">
        <v>548</v>
      </c>
      <c r="N53">
        <v>237</v>
      </c>
      <c r="O53">
        <v>5.8035714285714288E-2</v>
      </c>
    </row>
    <row r="54" spans="13:15">
      <c r="M54" s="312" t="s">
        <v>400</v>
      </c>
      <c r="N54">
        <v>447</v>
      </c>
      <c r="O54">
        <v>7.1942446043165464E-2</v>
      </c>
    </row>
    <row r="55" spans="13:15">
      <c r="M55" s="312" t="s">
        <v>448</v>
      </c>
      <c r="N55">
        <v>300</v>
      </c>
      <c r="O55">
        <v>0.1111111111111111</v>
      </c>
    </row>
    <row r="56" spans="13:15">
      <c r="M56" s="312" t="s">
        <v>311</v>
      </c>
      <c r="N56">
        <v>648</v>
      </c>
      <c r="O56">
        <v>8.9075630252100843E-2</v>
      </c>
    </row>
    <row r="57" spans="13:15">
      <c r="M57" s="312" t="s">
        <v>368</v>
      </c>
      <c r="N57">
        <v>13</v>
      </c>
      <c r="O57">
        <v>0</v>
      </c>
    </row>
    <row r="58" spans="13:15">
      <c r="M58" s="312" t="s">
        <v>482</v>
      </c>
      <c r="N58">
        <v>262</v>
      </c>
      <c r="O58">
        <v>4.8000000000000001E-2</v>
      </c>
    </row>
    <row r="59" spans="13:15">
      <c r="M59" s="312" t="s">
        <v>460</v>
      </c>
      <c r="N59">
        <v>148</v>
      </c>
      <c r="O59">
        <v>6.4748201438848921E-2</v>
      </c>
    </row>
    <row r="60" spans="13:15">
      <c r="M60" s="312" t="s">
        <v>462</v>
      </c>
      <c r="N60">
        <v>156</v>
      </c>
      <c r="O60">
        <v>0.17293233082706766</v>
      </c>
    </row>
    <row r="61" spans="13:15">
      <c r="M61" s="312" t="s">
        <v>432</v>
      </c>
      <c r="N61">
        <v>8</v>
      </c>
      <c r="O61">
        <v>-0.2</v>
      </c>
    </row>
    <row r="62" spans="13:15">
      <c r="M62" s="312" t="s">
        <v>507</v>
      </c>
      <c r="N62">
        <v>12</v>
      </c>
      <c r="O62">
        <v>9.0909090909090912E-2</v>
      </c>
    </row>
    <row r="63" spans="13:15">
      <c r="M63" s="312" t="s">
        <v>426</v>
      </c>
      <c r="N63">
        <v>16</v>
      </c>
      <c r="O63">
        <v>0.33333333333333331</v>
      </c>
    </row>
    <row r="64" spans="13:15">
      <c r="M64" s="312" t="s">
        <v>542</v>
      </c>
      <c r="N64">
        <v>33</v>
      </c>
      <c r="O64">
        <v>0.22222222222222221</v>
      </c>
    </row>
    <row r="65" spans="13:15">
      <c r="M65" s="312" t="s">
        <v>312</v>
      </c>
      <c r="N65">
        <v>2345</v>
      </c>
      <c r="O65">
        <v>7.1265417999086339E-2</v>
      </c>
    </row>
    <row r="66" spans="13:15">
      <c r="M66" s="312" t="s">
        <v>464</v>
      </c>
      <c r="N66">
        <v>580</v>
      </c>
      <c r="O66">
        <v>8.2089552238805971E-2</v>
      </c>
    </row>
    <row r="67" spans="13:15">
      <c r="M67" s="312" t="s">
        <v>452</v>
      </c>
      <c r="N67">
        <v>678</v>
      </c>
      <c r="O67">
        <v>5.7722308892355696E-2</v>
      </c>
    </row>
    <row r="68" spans="13:15">
      <c r="M68" s="312" t="s">
        <v>470</v>
      </c>
      <c r="N68">
        <v>514</v>
      </c>
      <c r="O68">
        <v>7.0833333333333331E-2</v>
      </c>
    </row>
    <row r="69" spans="13:15">
      <c r="M69" s="312" t="s">
        <v>546</v>
      </c>
      <c r="N69">
        <v>272</v>
      </c>
      <c r="O69">
        <v>7.0866141732283464E-2</v>
      </c>
    </row>
    <row r="70" spans="13:15">
      <c r="M70" s="312" t="s">
        <v>472</v>
      </c>
      <c r="N70">
        <v>301</v>
      </c>
      <c r="O70">
        <v>8.2733812949640287E-2</v>
      </c>
    </row>
    <row r="71" spans="13:15">
      <c r="M71" s="312" t="s">
        <v>313</v>
      </c>
      <c r="N71">
        <v>8799</v>
      </c>
      <c r="O71">
        <v>9.7953581232842521E-2</v>
      </c>
    </row>
    <row r="72" spans="13:15">
      <c r="M72" s="312" t="s">
        <v>517</v>
      </c>
      <c r="N72">
        <v>464</v>
      </c>
      <c r="O72">
        <v>0.14851485148514851</v>
      </c>
    </row>
    <row r="73" spans="13:15">
      <c r="M73" s="312" t="s">
        <v>492</v>
      </c>
      <c r="N73">
        <v>522</v>
      </c>
      <c r="O73">
        <v>6.097560975609756E-2</v>
      </c>
    </row>
    <row r="74" spans="13:15">
      <c r="M74" s="312" t="s">
        <v>424</v>
      </c>
      <c r="N74">
        <v>661</v>
      </c>
      <c r="O74">
        <v>7.3051948051948049E-2</v>
      </c>
    </row>
    <row r="75" spans="13:15">
      <c r="M75" s="312" t="s">
        <v>434</v>
      </c>
      <c r="N75">
        <v>577</v>
      </c>
      <c r="O75">
        <v>9.4876660341555979E-2</v>
      </c>
    </row>
    <row r="76" spans="13:15">
      <c r="M76" s="312" t="s">
        <v>402</v>
      </c>
      <c r="N76">
        <v>1340</v>
      </c>
      <c r="O76">
        <v>0.12889637742207244</v>
      </c>
    </row>
    <row r="77" spans="13:15">
      <c r="M77" s="312" t="s">
        <v>374</v>
      </c>
      <c r="N77">
        <v>1649</v>
      </c>
      <c r="O77">
        <v>0.15153631284916202</v>
      </c>
    </row>
    <row r="78" spans="13:15">
      <c r="M78" s="312" t="s">
        <v>526</v>
      </c>
      <c r="N78">
        <v>451</v>
      </c>
      <c r="O78">
        <v>0</v>
      </c>
    </row>
    <row r="79" spans="13:15">
      <c r="M79" s="312" t="s">
        <v>428</v>
      </c>
      <c r="N79">
        <v>1070</v>
      </c>
      <c r="O79">
        <v>3.9844509232264333E-2</v>
      </c>
    </row>
    <row r="80" spans="13:15">
      <c r="M80" s="312" t="s">
        <v>454</v>
      </c>
      <c r="N80">
        <v>818</v>
      </c>
      <c r="O80">
        <v>0.10540540540540541</v>
      </c>
    </row>
    <row r="81" spans="13:15">
      <c r="M81" s="312" t="s">
        <v>532</v>
      </c>
      <c r="N81">
        <v>441</v>
      </c>
      <c r="O81">
        <v>0.11645569620253164</v>
      </c>
    </row>
    <row r="82" spans="13:15">
      <c r="M82" s="312" t="s">
        <v>544</v>
      </c>
      <c r="N82">
        <v>287</v>
      </c>
      <c r="O82">
        <v>0.12109375</v>
      </c>
    </row>
    <row r="83" spans="13:15">
      <c r="M83" s="312" t="s">
        <v>509</v>
      </c>
      <c r="N83">
        <v>519</v>
      </c>
      <c r="O83">
        <v>7.0103092783505155E-2</v>
      </c>
    </row>
    <row r="84" spans="13:15">
      <c r="M84" s="312" t="s">
        <v>314</v>
      </c>
      <c r="N84">
        <v>13265</v>
      </c>
      <c r="O84">
        <v>0.10818713450292397</v>
      </c>
    </row>
    <row r="85" spans="13:15">
      <c r="M85" s="312" t="s">
        <v>408</v>
      </c>
      <c r="N85">
        <v>703</v>
      </c>
      <c r="O85">
        <v>9.8437499999999997E-2</v>
      </c>
    </row>
    <row r="86" spans="13:15">
      <c r="M86" s="312" t="s">
        <v>380</v>
      </c>
      <c r="N86">
        <v>1049</v>
      </c>
      <c r="O86">
        <v>6.931702344546381E-2</v>
      </c>
    </row>
    <row r="87" spans="13:15">
      <c r="M87" s="312" t="s">
        <v>414</v>
      </c>
      <c r="N87">
        <v>1045</v>
      </c>
      <c r="O87">
        <v>0.1408296943231441</v>
      </c>
    </row>
    <row r="88" spans="13:15">
      <c r="M88" s="312" t="s">
        <v>364</v>
      </c>
      <c r="N88">
        <v>1971</v>
      </c>
      <c r="O88">
        <v>0.10420168067226891</v>
      </c>
    </row>
    <row r="89" spans="13:15">
      <c r="M89" s="312" t="s">
        <v>478</v>
      </c>
      <c r="N89">
        <v>651</v>
      </c>
      <c r="O89">
        <v>0.13217391304347825</v>
      </c>
    </row>
    <row r="90" spans="13:15">
      <c r="M90" s="312" t="s">
        <v>538</v>
      </c>
      <c r="N90">
        <v>384</v>
      </c>
      <c r="O90">
        <v>0.12609970674486803</v>
      </c>
    </row>
    <row r="91" spans="13:15">
      <c r="M91" s="312" t="s">
        <v>456</v>
      </c>
      <c r="N91">
        <v>825</v>
      </c>
      <c r="O91">
        <v>0.13013698630136986</v>
      </c>
    </row>
    <row r="92" spans="13:15">
      <c r="M92" s="312" t="s">
        <v>468</v>
      </c>
      <c r="N92">
        <v>748</v>
      </c>
      <c r="O92">
        <v>0.18354430379746836</v>
      </c>
    </row>
    <row r="93" spans="13:15">
      <c r="M93" s="312" t="s">
        <v>386</v>
      </c>
      <c r="N93">
        <v>1398</v>
      </c>
      <c r="O93">
        <v>0.12651087832393232</v>
      </c>
    </row>
    <row r="94" spans="13:15">
      <c r="M94" s="312" t="s">
        <v>384</v>
      </c>
      <c r="N94">
        <v>1564</v>
      </c>
      <c r="O94">
        <v>0.10063335679099226</v>
      </c>
    </row>
    <row r="95" spans="13:15">
      <c r="M95" s="312" t="s">
        <v>390</v>
      </c>
      <c r="N95">
        <v>1490</v>
      </c>
      <c r="O95">
        <v>9.8010316875460579E-2</v>
      </c>
    </row>
    <row r="96" spans="13:15">
      <c r="M96" s="312" t="s">
        <v>416</v>
      </c>
      <c r="N96">
        <v>430</v>
      </c>
      <c r="O96">
        <v>7.4999999999999997E-2</v>
      </c>
    </row>
    <row r="97" spans="13:15">
      <c r="M97" s="312" t="s">
        <v>388</v>
      </c>
      <c r="N97">
        <v>1007</v>
      </c>
      <c r="O97">
        <v>5.8885383806519455E-2</v>
      </c>
    </row>
    <row r="98" spans="13:15">
      <c r="M98" s="312" t="s">
        <v>315</v>
      </c>
      <c r="N98">
        <v>4251</v>
      </c>
      <c r="O98">
        <v>6.4080100125156442E-2</v>
      </c>
    </row>
    <row r="99" spans="13:15">
      <c r="M99" s="312" t="s">
        <v>372</v>
      </c>
      <c r="N99">
        <v>1228</v>
      </c>
      <c r="O99">
        <v>4.957264957264957E-2</v>
      </c>
    </row>
    <row r="100" spans="13:15">
      <c r="M100" s="312" t="s">
        <v>394</v>
      </c>
      <c r="N100">
        <v>1209</v>
      </c>
      <c r="O100">
        <v>8.2363473589973146E-2</v>
      </c>
    </row>
    <row r="101" spans="13:15">
      <c r="M101" s="312" t="s">
        <v>486</v>
      </c>
      <c r="N101">
        <v>563</v>
      </c>
      <c r="O101">
        <v>6.6287878787878785E-2</v>
      </c>
    </row>
    <row r="102" spans="13:15">
      <c r="M102" s="312" t="s">
        <v>524</v>
      </c>
      <c r="N102">
        <v>432</v>
      </c>
      <c r="O102">
        <v>4.6004842615012108E-2</v>
      </c>
    </row>
    <row r="103" spans="13:15">
      <c r="M103" s="312" t="s">
        <v>412</v>
      </c>
      <c r="N103">
        <v>819</v>
      </c>
      <c r="O103">
        <v>6.7796610169491525E-2</v>
      </c>
    </row>
    <row r="104" spans="13:15">
      <c r="M104" s="312" t="s">
        <v>316</v>
      </c>
      <c r="N104">
        <v>4915</v>
      </c>
      <c r="O104">
        <v>9.7343156954677379E-2</v>
      </c>
    </row>
    <row r="105" spans="13:15">
      <c r="M105" s="312" t="s">
        <v>398</v>
      </c>
      <c r="N105">
        <v>580</v>
      </c>
      <c r="O105">
        <v>3.5714285714285712E-2</v>
      </c>
    </row>
    <row r="106" spans="13:15">
      <c r="M106" s="312" t="s">
        <v>376</v>
      </c>
      <c r="N106">
        <v>473</v>
      </c>
      <c r="O106">
        <v>0.1</v>
      </c>
    </row>
    <row r="107" spans="13:15">
      <c r="M107" s="312" t="s">
        <v>430</v>
      </c>
      <c r="N107">
        <v>350</v>
      </c>
      <c r="O107">
        <v>7.6923076923076927E-2</v>
      </c>
    </row>
    <row r="108" spans="13:15">
      <c r="M108" s="312" t="s">
        <v>378</v>
      </c>
      <c r="N108">
        <v>1203</v>
      </c>
      <c r="O108">
        <v>8.0862533692722366E-2</v>
      </c>
    </row>
    <row r="109" spans="13:15">
      <c r="M109" s="312" t="s">
        <v>366</v>
      </c>
      <c r="N109">
        <v>985</v>
      </c>
      <c r="O109">
        <v>0.11173814898419865</v>
      </c>
    </row>
    <row r="110" spans="13:15">
      <c r="M110" s="312" t="s">
        <v>404</v>
      </c>
      <c r="N110">
        <v>1324</v>
      </c>
      <c r="O110">
        <v>0.13648068669527896</v>
      </c>
    </row>
    <row r="111" spans="13:15">
      <c r="M111" s="312" t="s">
        <v>567</v>
      </c>
      <c r="N111">
        <v>935</v>
      </c>
      <c r="O111" t="s">
        <v>145</v>
      </c>
    </row>
    <row r="112" spans="13:15">
      <c r="M112" s="312" t="s">
        <v>559</v>
      </c>
      <c r="N112">
        <v>225</v>
      </c>
      <c r="O112">
        <v>0.24309392265193369</v>
      </c>
    </row>
    <row r="113" spans="13:15">
      <c r="M113" s="312" t="s">
        <v>560</v>
      </c>
      <c r="N113">
        <v>118</v>
      </c>
      <c r="O113">
        <v>0.10280373831775701</v>
      </c>
    </row>
    <row r="114" spans="13:15">
      <c r="M114" s="312" t="s">
        <v>502</v>
      </c>
      <c r="N114">
        <v>104</v>
      </c>
      <c r="O114">
        <v>6.1224489795918366E-2</v>
      </c>
    </row>
    <row r="115" spans="13:15">
      <c r="M115" s="312" t="s">
        <v>521</v>
      </c>
      <c r="N115">
        <v>488</v>
      </c>
      <c r="O115">
        <v>0.19901719901719903</v>
      </c>
    </row>
    <row r="116" spans="13:15">
      <c r="M116" s="312" t="s">
        <v>561</v>
      </c>
      <c r="N116">
        <v>14</v>
      </c>
      <c r="O116">
        <v>0.16666666666666666</v>
      </c>
    </row>
    <row r="117" spans="13:15">
      <c r="M117" s="312" t="s">
        <v>273</v>
      </c>
      <c r="N117">
        <v>58413</v>
      </c>
      <c r="O117">
        <v>9.693714672024939E-2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57F2-B89B-48D4-8EAA-0025921EBF2F}">
  <sheetPr codeName="Feuil21">
    <tabColor rgb="FF99CC00"/>
  </sheetPr>
  <dimension ref="A1:C30"/>
  <sheetViews>
    <sheetView topLeftCell="A7" zoomScale="70" zoomScaleNormal="70" workbookViewId="0">
      <selection activeCell="A30" sqref="A30"/>
    </sheetView>
  </sheetViews>
  <sheetFormatPr baseColWidth="10" defaultColWidth="11" defaultRowHeight="15.5"/>
  <sheetData>
    <row r="1" spans="1:3" ht="39">
      <c r="A1" s="464" t="s">
        <v>568</v>
      </c>
      <c r="B1" s="464" t="s">
        <v>569</v>
      </c>
      <c r="C1" s="464" t="s">
        <v>570</v>
      </c>
    </row>
    <row r="2" spans="1:3">
      <c r="A2" s="465" t="s">
        <v>571</v>
      </c>
      <c r="B2" s="466">
        <v>36548</v>
      </c>
      <c r="C2" s="467">
        <v>0.14000000000000001</v>
      </c>
    </row>
    <row r="3" spans="1:3">
      <c r="A3" s="465" t="s">
        <v>572</v>
      </c>
      <c r="B3" s="466">
        <v>24480</v>
      </c>
      <c r="C3" s="467">
        <v>0.219</v>
      </c>
    </row>
    <row r="4" spans="1:3">
      <c r="A4" s="465" t="s">
        <v>573</v>
      </c>
      <c r="B4" s="466">
        <v>2590</v>
      </c>
      <c r="C4" s="467">
        <v>7.1999999999999995E-2</v>
      </c>
    </row>
    <row r="5" spans="1:3">
      <c r="A5" s="465" t="s">
        <v>574</v>
      </c>
      <c r="B5" s="466">
        <v>4352</v>
      </c>
      <c r="C5" s="468">
        <v>3.278589724273015E-2</v>
      </c>
    </row>
    <row r="6" spans="1:3">
      <c r="A6" s="465" t="s">
        <v>575</v>
      </c>
      <c r="B6" s="466">
        <v>1292</v>
      </c>
      <c r="C6" s="468">
        <v>3.7944199706314241E-2</v>
      </c>
    </row>
    <row r="7" spans="1:3">
      <c r="A7" s="465" t="s">
        <v>576</v>
      </c>
      <c r="B7" s="466">
        <v>6024</v>
      </c>
      <c r="C7" s="468">
        <v>4.1853678871673732E-2</v>
      </c>
    </row>
    <row r="8" spans="1:3">
      <c r="A8" s="465" t="s">
        <v>577</v>
      </c>
      <c r="B8" s="466">
        <v>4095</v>
      </c>
      <c r="C8" s="468">
        <v>0.11040711782151523</v>
      </c>
    </row>
    <row r="9" spans="1:3">
      <c r="A9" s="465" t="s">
        <v>578</v>
      </c>
      <c r="B9" s="466">
        <v>52861</v>
      </c>
      <c r="C9" s="468">
        <v>5.7779793850492422E-2</v>
      </c>
    </row>
    <row r="10" spans="1:3">
      <c r="A10" s="465" t="s">
        <v>579</v>
      </c>
      <c r="B10" s="466">
        <v>2043</v>
      </c>
      <c r="C10" s="468">
        <v>0.17968337730870712</v>
      </c>
    </row>
    <row r="11" spans="1:3">
      <c r="A11" s="465" t="s">
        <v>580</v>
      </c>
      <c r="B11" s="466">
        <v>5007</v>
      </c>
      <c r="C11" s="467">
        <v>0.11</v>
      </c>
    </row>
    <row r="12" spans="1:3">
      <c r="A12" s="465" t="s">
        <v>184</v>
      </c>
      <c r="B12" s="466">
        <v>60386</v>
      </c>
      <c r="C12" s="467">
        <v>0.14199999999999999</v>
      </c>
    </row>
    <row r="13" spans="1:3">
      <c r="A13" s="465" t="s">
        <v>581</v>
      </c>
      <c r="B13" s="466">
        <v>29869</v>
      </c>
      <c r="C13" s="467">
        <v>5.6000000000000001E-2</v>
      </c>
    </row>
    <row r="14" spans="1:3">
      <c r="A14" s="465" t="s">
        <v>582</v>
      </c>
      <c r="B14" s="466">
        <v>5129</v>
      </c>
      <c r="C14" s="467">
        <v>2.1999999999999999E-2</v>
      </c>
    </row>
    <row r="15" spans="1:3">
      <c r="A15" s="465" t="s">
        <v>583</v>
      </c>
      <c r="B15" s="466">
        <v>1914</v>
      </c>
      <c r="C15" s="467">
        <v>1.4999999999999999E-2</v>
      </c>
    </row>
    <row r="16" spans="1:3">
      <c r="A16" s="465" t="s">
        <v>584</v>
      </c>
      <c r="B16" s="466">
        <f>62333+13514</f>
        <v>75847</v>
      </c>
      <c r="C16" s="468">
        <v>6.6942331115072987E-2</v>
      </c>
    </row>
    <row r="17" spans="1:3">
      <c r="A17" s="465" t="s">
        <v>585</v>
      </c>
      <c r="B17" s="466">
        <v>4171</v>
      </c>
      <c r="C17" s="467">
        <v>0.06</v>
      </c>
    </row>
    <row r="18" spans="1:3">
      <c r="A18" s="465" t="s">
        <v>586</v>
      </c>
      <c r="B18" s="466">
        <v>2529</v>
      </c>
      <c r="C18" s="467">
        <v>1.9E-2</v>
      </c>
    </row>
    <row r="19" spans="1:3">
      <c r="A19" s="465" t="s">
        <v>587</v>
      </c>
      <c r="B19" s="466">
        <v>123</v>
      </c>
      <c r="C19" s="467">
        <v>6.5000000000000002E-2</v>
      </c>
    </row>
    <row r="20" spans="1:3">
      <c r="A20" s="465" t="s">
        <v>588</v>
      </c>
      <c r="B20" s="466">
        <v>25</v>
      </c>
      <c r="C20" s="467">
        <v>3.0000000000000001E-3</v>
      </c>
    </row>
    <row r="21" spans="1:3">
      <c r="A21" s="465" t="s">
        <v>589</v>
      </c>
      <c r="B21" s="466">
        <v>1985</v>
      </c>
      <c r="C21" s="467">
        <v>3.7999999999999999E-2</v>
      </c>
    </row>
    <row r="22" spans="1:3">
      <c r="A22" s="465" t="s">
        <v>590</v>
      </c>
      <c r="B22" s="466">
        <v>18598</v>
      </c>
      <c r="C22" s="468">
        <v>1.4280558690961584E-2</v>
      </c>
    </row>
    <row r="23" spans="1:3">
      <c r="A23" s="465" t="s">
        <v>591</v>
      </c>
      <c r="B23" s="466">
        <v>13263</v>
      </c>
      <c r="C23" s="467">
        <v>4.5999999999999999E-2</v>
      </c>
    </row>
    <row r="24" spans="1:3">
      <c r="A24" s="465" t="s">
        <v>592</v>
      </c>
      <c r="B24" s="466">
        <v>4797</v>
      </c>
      <c r="C24" s="467">
        <v>0.16600000000000001</v>
      </c>
    </row>
    <row r="25" spans="1:3">
      <c r="A25" s="465" t="s">
        <v>593</v>
      </c>
      <c r="B25" s="466">
        <v>11562</v>
      </c>
      <c r="C25" s="467">
        <v>4.0000000000000001E-3</v>
      </c>
    </row>
    <row r="26" spans="1:3">
      <c r="A26" s="465" t="s">
        <v>594</v>
      </c>
      <c r="B26" s="466">
        <v>716</v>
      </c>
      <c r="C26" s="467">
        <v>3.5999999999999997E-2</v>
      </c>
    </row>
    <row r="27" spans="1:3">
      <c r="A27" s="465" t="s">
        <v>595</v>
      </c>
      <c r="B27" s="466">
        <v>3724</v>
      </c>
      <c r="C27" s="467">
        <v>0.05</v>
      </c>
    </row>
    <row r="28" spans="1:3">
      <c r="A28" s="465" t="s">
        <v>596</v>
      </c>
      <c r="B28" s="466">
        <v>5360</v>
      </c>
      <c r="C28" s="467">
        <v>9.0999999999999998E-2</v>
      </c>
    </row>
    <row r="30" spans="1:3">
      <c r="A30" s="727" t="s">
        <v>675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F43BD-D90B-4BF7-910D-B9FC8B88D4F8}">
  <sheetPr codeName="Feuil2">
    <tabColor theme="8"/>
  </sheetPr>
  <dimension ref="A1:F70"/>
  <sheetViews>
    <sheetView showGridLines="0" zoomScale="79" workbookViewId="0">
      <selection activeCell="E9" sqref="E9"/>
    </sheetView>
  </sheetViews>
  <sheetFormatPr baseColWidth="10" defaultColWidth="11" defaultRowHeight="15.5"/>
  <cols>
    <col min="2" max="2" width="36.33203125" customWidth="1"/>
    <col min="3" max="3" width="13.5" bestFit="1" customWidth="1"/>
  </cols>
  <sheetData>
    <row r="1" spans="1:4">
      <c r="A1" s="4" t="s">
        <v>17</v>
      </c>
    </row>
    <row r="2" spans="1:4">
      <c r="C2" s="493" t="s">
        <v>18</v>
      </c>
    </row>
    <row r="6" spans="1:4">
      <c r="B6" s="485"/>
    </row>
    <row r="7" spans="1:4" ht="34.5">
      <c r="A7" s="484" t="s">
        <v>19</v>
      </c>
      <c r="B7" s="485" t="s">
        <v>20</v>
      </c>
      <c r="C7" t="s">
        <v>21</v>
      </c>
      <c r="D7" t="s">
        <v>22</v>
      </c>
    </row>
    <row r="8" spans="1:4">
      <c r="A8" s="491">
        <v>43101</v>
      </c>
      <c r="B8" s="486">
        <v>15.76</v>
      </c>
      <c r="C8" s="492">
        <f>SUM(B8:B19)</f>
        <v>189.81999999999996</v>
      </c>
    </row>
    <row r="9" spans="1:4">
      <c r="A9" s="491">
        <v>43132</v>
      </c>
      <c r="B9" s="486">
        <v>15.912000000000001</v>
      </c>
      <c r="C9" s="492">
        <f>C8</f>
        <v>189.81999999999996</v>
      </c>
    </row>
    <row r="10" spans="1:4">
      <c r="A10" s="491">
        <v>43160</v>
      </c>
      <c r="B10" s="486">
        <v>16.204999999999998</v>
      </c>
      <c r="C10" s="492">
        <f t="shared" ref="C10:C19" si="0">C9</f>
        <v>189.81999999999996</v>
      </c>
    </row>
    <row r="11" spans="1:4">
      <c r="A11" s="491">
        <v>43191</v>
      </c>
      <c r="B11" s="486">
        <v>15.391999999999999</v>
      </c>
      <c r="C11" s="492">
        <f t="shared" si="0"/>
        <v>189.81999999999996</v>
      </c>
    </row>
    <row r="12" spans="1:4">
      <c r="A12" s="491">
        <v>43221</v>
      </c>
      <c r="B12" s="486">
        <v>15.782</v>
      </c>
      <c r="C12" s="492">
        <f t="shared" si="0"/>
        <v>189.81999999999996</v>
      </c>
    </row>
    <row r="13" spans="1:4">
      <c r="A13" s="491">
        <v>43252</v>
      </c>
      <c r="B13" s="486">
        <v>15.92</v>
      </c>
      <c r="C13" s="492">
        <f t="shared" si="0"/>
        <v>189.81999999999996</v>
      </c>
    </row>
    <row r="14" spans="1:4">
      <c r="A14" s="491">
        <v>43282</v>
      </c>
      <c r="B14" s="486">
        <v>15.962</v>
      </c>
      <c r="C14" s="492">
        <f t="shared" si="0"/>
        <v>189.81999999999996</v>
      </c>
    </row>
    <row r="15" spans="1:4">
      <c r="A15" s="491">
        <v>43313</v>
      </c>
      <c r="B15" s="486">
        <v>15.8</v>
      </c>
      <c r="C15" s="492">
        <f t="shared" si="0"/>
        <v>189.81999999999996</v>
      </c>
    </row>
    <row r="16" spans="1:4">
      <c r="A16" s="491">
        <v>43344</v>
      </c>
      <c r="B16" s="486">
        <v>15.721</v>
      </c>
      <c r="C16" s="492">
        <f t="shared" si="0"/>
        <v>189.81999999999996</v>
      </c>
    </row>
    <row r="17" spans="1:6">
      <c r="A17" s="491">
        <v>43374</v>
      </c>
      <c r="B17" s="486">
        <v>15.808</v>
      </c>
      <c r="C17" s="492">
        <f t="shared" si="0"/>
        <v>189.81999999999996</v>
      </c>
    </row>
    <row r="18" spans="1:6">
      <c r="A18" s="491">
        <v>43405</v>
      </c>
      <c r="B18" s="486">
        <v>15.73</v>
      </c>
      <c r="C18" s="492">
        <f t="shared" si="0"/>
        <v>189.81999999999996</v>
      </c>
    </row>
    <row r="19" spans="1:6">
      <c r="A19" s="491">
        <v>43435</v>
      </c>
      <c r="B19" s="486">
        <v>15.827999999999999</v>
      </c>
      <c r="C19" s="492">
        <f t="shared" si="0"/>
        <v>189.81999999999996</v>
      </c>
    </row>
    <row r="20" spans="1:6">
      <c r="A20" s="491">
        <v>43466</v>
      </c>
      <c r="B20" s="486">
        <v>15.731999999999999</v>
      </c>
      <c r="C20" s="492">
        <f>SUM(B20:B31)</f>
        <v>189.02500000000001</v>
      </c>
      <c r="D20" s="310"/>
    </row>
    <row r="21" spans="1:6">
      <c r="A21" s="491">
        <v>43497</v>
      </c>
      <c r="B21" s="486">
        <v>15.688000000000001</v>
      </c>
      <c r="C21" s="492">
        <f>C20</f>
        <v>189.02500000000001</v>
      </c>
      <c r="D21" s="310"/>
    </row>
    <row r="22" spans="1:6">
      <c r="A22" s="491">
        <v>43525</v>
      </c>
      <c r="B22" s="486">
        <v>15.704000000000001</v>
      </c>
      <c r="C22" s="492">
        <f t="shared" ref="C22:C31" si="1">C21</f>
        <v>189.02500000000001</v>
      </c>
      <c r="D22" s="310"/>
    </row>
    <row r="23" spans="1:6">
      <c r="A23" s="491">
        <v>43556</v>
      </c>
      <c r="B23" s="486">
        <v>15.912000000000001</v>
      </c>
      <c r="C23" s="492">
        <f t="shared" si="1"/>
        <v>189.02500000000001</v>
      </c>
      <c r="D23" s="310"/>
    </row>
    <row r="24" spans="1:6">
      <c r="A24" s="491">
        <v>43586</v>
      </c>
      <c r="B24" s="486">
        <v>15.896000000000001</v>
      </c>
      <c r="C24" s="492">
        <f t="shared" si="1"/>
        <v>189.02500000000001</v>
      </c>
      <c r="D24" s="310"/>
    </row>
    <row r="25" spans="1:6">
      <c r="A25" s="491">
        <v>43617</v>
      </c>
      <c r="B25" s="486">
        <v>15.723000000000001</v>
      </c>
      <c r="C25" s="492">
        <f t="shared" si="1"/>
        <v>189.02500000000001</v>
      </c>
      <c r="D25" s="310"/>
    </row>
    <row r="26" spans="1:6">
      <c r="A26" s="491">
        <v>43647</v>
      </c>
      <c r="B26" s="486">
        <v>15.753</v>
      </c>
      <c r="C26" s="492">
        <f t="shared" si="1"/>
        <v>189.02500000000001</v>
      </c>
      <c r="D26" s="310"/>
      <c r="F26" s="414" t="s">
        <v>23</v>
      </c>
    </row>
    <row r="27" spans="1:6">
      <c r="A27" s="491">
        <v>43678</v>
      </c>
      <c r="B27" s="486">
        <v>15.694000000000001</v>
      </c>
      <c r="C27" s="492">
        <f t="shared" si="1"/>
        <v>189.02500000000001</v>
      </c>
      <c r="D27" s="310"/>
    </row>
    <row r="28" spans="1:6">
      <c r="A28" s="491">
        <v>43709</v>
      </c>
      <c r="B28" s="486">
        <v>15.715</v>
      </c>
      <c r="C28" s="492">
        <f t="shared" si="1"/>
        <v>189.02500000000001</v>
      </c>
      <c r="D28" s="310"/>
    </row>
    <row r="29" spans="1:6">
      <c r="A29" s="491">
        <v>43739</v>
      </c>
      <c r="B29" s="486">
        <v>15.717000000000001</v>
      </c>
      <c r="C29" s="492">
        <f t="shared" si="1"/>
        <v>189.02500000000001</v>
      </c>
      <c r="D29" s="310"/>
    </row>
    <row r="30" spans="1:6">
      <c r="A30" s="491">
        <v>43770</v>
      </c>
      <c r="B30" s="486">
        <v>15.785</v>
      </c>
      <c r="C30" s="492">
        <f t="shared" si="1"/>
        <v>189.02500000000001</v>
      </c>
      <c r="D30" s="310"/>
    </row>
    <row r="31" spans="1:6">
      <c r="A31" s="491">
        <v>43800</v>
      </c>
      <c r="B31" s="486">
        <v>15.706</v>
      </c>
      <c r="C31" s="492">
        <f t="shared" si="1"/>
        <v>189.02500000000001</v>
      </c>
      <c r="D31" s="720">
        <f>SUM(B20:B31)/SUM(B8:B19)-1</f>
        <v>-4.1881782741542972E-3</v>
      </c>
    </row>
    <row r="32" spans="1:6">
      <c r="A32" s="491">
        <v>43831</v>
      </c>
      <c r="B32" s="486">
        <v>15.65</v>
      </c>
      <c r="C32" s="492">
        <f>SUM(B32:B43)</f>
        <v>195.93400000000003</v>
      </c>
      <c r="D32" s="310">
        <f t="shared" ref="D32:D69" si="2">SUM(B21:B32)/SUM(B9:B20)-1</f>
        <v>-4.4733181588264559E-3</v>
      </c>
    </row>
    <row r="33" spans="1:4">
      <c r="A33" s="491">
        <v>43862</v>
      </c>
      <c r="B33" s="486">
        <v>15.78</v>
      </c>
      <c r="C33" s="492">
        <f>C32</f>
        <v>195.93400000000003</v>
      </c>
      <c r="D33" s="310">
        <f t="shared" si="2"/>
        <v>-2.8116559756919957E-3</v>
      </c>
    </row>
    <row r="34" spans="1:4">
      <c r="A34" s="491">
        <v>43891</v>
      </c>
      <c r="B34" s="486">
        <v>17.774999999999999</v>
      </c>
      <c r="C34" s="492">
        <f t="shared" ref="C34:C43" si="3">C33</f>
        <v>195.93400000000003</v>
      </c>
      <c r="D34" s="310">
        <f t="shared" si="2"/>
        <v>1.0784536698630776E-2</v>
      </c>
    </row>
    <row r="35" spans="1:4">
      <c r="A35" s="491">
        <v>43922</v>
      </c>
      <c r="B35" s="486">
        <v>16.132000000000001</v>
      </c>
      <c r="C35" s="492">
        <f t="shared" si="3"/>
        <v>195.93400000000003</v>
      </c>
      <c r="D35" s="310">
        <f t="shared" si="2"/>
        <v>9.1725698491984531E-3</v>
      </c>
    </row>
    <row r="36" spans="1:4">
      <c r="A36" s="491">
        <v>43952</v>
      </c>
      <c r="B36" s="486">
        <v>16.643999999999998</v>
      </c>
      <c r="C36" s="492">
        <f t="shared" si="3"/>
        <v>195.93400000000003</v>
      </c>
      <c r="D36" s="310">
        <f t="shared" si="2"/>
        <v>1.2509159150452476E-2</v>
      </c>
    </row>
    <row r="37" spans="1:4">
      <c r="A37" s="491">
        <v>43983</v>
      </c>
      <c r="B37" s="486">
        <v>16.344999999999999</v>
      </c>
      <c r="C37" s="492">
        <f t="shared" si="3"/>
        <v>195.93400000000003</v>
      </c>
      <c r="D37" s="310">
        <f t="shared" si="2"/>
        <v>1.6843971631205656E-2</v>
      </c>
    </row>
    <row r="38" spans="1:4">
      <c r="A38" s="491">
        <v>44013</v>
      </c>
      <c r="B38" s="486">
        <v>15.923999999999999</v>
      </c>
      <c r="C38" s="492">
        <f t="shared" si="3"/>
        <v>195.93400000000003</v>
      </c>
      <c r="D38" s="310">
        <f t="shared" si="2"/>
        <v>1.8870017697244945E-2</v>
      </c>
    </row>
    <row r="39" spans="1:4">
      <c r="A39" s="491">
        <v>44044</v>
      </c>
      <c r="B39" s="486">
        <v>16.52</v>
      </c>
      <c r="C39" s="492">
        <f t="shared" si="3"/>
        <v>195.93400000000003</v>
      </c>
      <c r="D39" s="310">
        <f t="shared" si="2"/>
        <v>2.3806880949738263E-2</v>
      </c>
    </row>
    <row r="40" spans="1:4">
      <c r="A40" s="491">
        <v>44075</v>
      </c>
      <c r="B40" s="486">
        <v>15.917</v>
      </c>
      <c r="C40" s="492">
        <f t="shared" si="3"/>
        <v>195.93400000000003</v>
      </c>
      <c r="D40" s="310">
        <f t="shared" si="2"/>
        <v>2.490710053228895E-2</v>
      </c>
    </row>
    <row r="41" spans="1:4">
      <c r="A41" s="491">
        <v>44105</v>
      </c>
      <c r="B41" s="486">
        <v>16.71</v>
      </c>
      <c r="C41" s="492">
        <f t="shared" si="3"/>
        <v>195.93400000000003</v>
      </c>
      <c r="D41" s="310">
        <f t="shared" si="2"/>
        <v>3.0651746239925615E-2</v>
      </c>
    </row>
    <row r="42" spans="1:4">
      <c r="A42" s="491">
        <v>44136</v>
      </c>
      <c r="B42" s="486">
        <v>16.024999999999999</v>
      </c>
      <c r="C42" s="492">
        <f t="shared" si="3"/>
        <v>195.93400000000003</v>
      </c>
      <c r="D42" s="310">
        <f t="shared" si="2"/>
        <v>3.1620908605476172E-2</v>
      </c>
    </row>
    <row r="43" spans="1:4">
      <c r="A43" s="491">
        <v>44166</v>
      </c>
      <c r="B43" s="486">
        <v>16.512</v>
      </c>
      <c r="C43" s="492">
        <f t="shared" si="3"/>
        <v>195.93400000000003</v>
      </c>
      <c r="D43" s="720">
        <f t="shared" si="2"/>
        <v>3.6550720804126469E-2</v>
      </c>
    </row>
    <row r="44" spans="1:4">
      <c r="A44" s="491">
        <v>44197</v>
      </c>
      <c r="B44" s="486">
        <v>16.593</v>
      </c>
      <c r="C44" s="492">
        <f>SUM(B44:B55)</f>
        <v>195.51000000000005</v>
      </c>
      <c r="D44" s="310">
        <f t="shared" si="2"/>
        <v>4.1991500082035227E-2</v>
      </c>
    </row>
    <row r="45" spans="1:4">
      <c r="A45" s="491">
        <v>44228</v>
      </c>
      <c r="B45" s="486">
        <v>16.423999999999999</v>
      </c>
      <c r="C45" s="492">
        <f>C44</f>
        <v>195.51000000000005</v>
      </c>
      <c r="D45" s="310">
        <f t="shared" si="2"/>
        <v>4.4891157722114938E-2</v>
      </c>
    </row>
    <row r="46" spans="1:4">
      <c r="A46" s="491">
        <v>44256</v>
      </c>
      <c r="B46" s="486">
        <v>16.738</v>
      </c>
      <c r="C46" s="492">
        <f t="shared" ref="C46:C55" si="4">C45</f>
        <v>195.51000000000005</v>
      </c>
      <c r="D46" s="310">
        <f t="shared" si="2"/>
        <v>2.8141450294600912E-2</v>
      </c>
    </row>
    <row r="47" spans="1:4">
      <c r="A47" s="491">
        <v>44287</v>
      </c>
      <c r="B47" s="486">
        <v>16.227</v>
      </c>
      <c r="C47" s="492">
        <f t="shared" si="4"/>
        <v>195.51000000000005</v>
      </c>
      <c r="D47" s="310">
        <f t="shared" si="2"/>
        <v>2.7455756143963672E-2</v>
      </c>
    </row>
    <row r="48" spans="1:4">
      <c r="A48" s="491">
        <v>44317</v>
      </c>
      <c r="B48" s="486">
        <v>16.2</v>
      </c>
      <c r="C48" s="492">
        <f t="shared" si="4"/>
        <v>195.51000000000005</v>
      </c>
      <c r="D48" s="310">
        <f t="shared" si="2"/>
        <v>2.1142892843383221E-2</v>
      </c>
    </row>
    <row r="49" spans="1:4">
      <c r="A49" s="491">
        <v>44348</v>
      </c>
      <c r="B49" s="486">
        <v>16.13</v>
      </c>
      <c r="C49" s="492">
        <f t="shared" si="4"/>
        <v>195.51000000000005</v>
      </c>
      <c r="D49" s="310">
        <f t="shared" si="2"/>
        <v>1.6731016731016624E-2</v>
      </c>
    </row>
    <row r="50" spans="1:4">
      <c r="A50" s="491">
        <v>44378</v>
      </c>
      <c r="B50" s="486">
        <v>16.09</v>
      </c>
      <c r="C50" s="492">
        <f t="shared" si="4"/>
        <v>195.51000000000005</v>
      </c>
      <c r="D50" s="310">
        <f t="shared" si="2"/>
        <v>1.6690258053477125E-2</v>
      </c>
    </row>
    <row r="51" spans="1:4">
      <c r="A51" s="491">
        <v>44409</v>
      </c>
      <c r="B51" s="486">
        <v>16.166</v>
      </c>
      <c r="C51" s="492">
        <f t="shared" si="4"/>
        <v>195.51000000000005</v>
      </c>
      <c r="D51" s="310">
        <f t="shared" si="2"/>
        <v>1.052696793379182E-2</v>
      </c>
    </row>
    <row r="52" spans="1:4">
      <c r="A52" s="491">
        <v>44440</v>
      </c>
      <c r="B52" s="486">
        <v>16.193000000000001</v>
      </c>
      <c r="C52" s="492">
        <f t="shared" si="4"/>
        <v>195.51000000000005</v>
      </c>
      <c r="D52" s="310">
        <f t="shared" si="2"/>
        <v>1.089765079037619E-2</v>
      </c>
    </row>
    <row r="53" spans="1:4">
      <c r="A53" s="491">
        <v>44470</v>
      </c>
      <c r="B53" s="486">
        <v>16.219000000000001</v>
      </c>
      <c r="C53" s="492">
        <f t="shared" si="4"/>
        <v>195.51000000000005</v>
      </c>
      <c r="D53" s="310">
        <f t="shared" si="2"/>
        <v>3.2274947662247477E-3</v>
      </c>
    </row>
    <row r="54" spans="1:4">
      <c r="A54" s="491">
        <v>44501</v>
      </c>
      <c r="B54" s="486">
        <v>16.283000000000001</v>
      </c>
      <c r="C54" s="492">
        <f t="shared" si="4"/>
        <v>195.51000000000005</v>
      </c>
      <c r="D54" s="310">
        <f t="shared" si="2"/>
        <v>3.3157722110610521E-3</v>
      </c>
    </row>
    <row r="55" spans="1:4">
      <c r="A55" s="491">
        <v>44531</v>
      </c>
      <c r="B55" s="486">
        <v>16.247</v>
      </c>
      <c r="C55" s="492">
        <f t="shared" si="4"/>
        <v>195.51000000000005</v>
      </c>
      <c r="D55" s="720">
        <f t="shared" si="2"/>
        <v>-2.1639939979788414E-3</v>
      </c>
    </row>
    <row r="56" spans="1:4">
      <c r="A56" s="491">
        <v>44562</v>
      </c>
      <c r="B56" s="486">
        <v>16.172999999999998</v>
      </c>
      <c r="C56" s="492">
        <f>SUM(B56:B67)</f>
        <v>186.68800000000002</v>
      </c>
      <c r="D56" s="310">
        <f t="shared" si="2"/>
        <v>-9.0767331887419145E-3</v>
      </c>
    </row>
    <row r="57" spans="1:4">
      <c r="A57" s="491">
        <v>44593</v>
      </c>
      <c r="B57" s="486">
        <v>16.082999999999998</v>
      </c>
      <c r="C57" s="492">
        <f>C56</f>
        <v>186.68800000000002</v>
      </c>
      <c r="D57" s="310">
        <f t="shared" si="2"/>
        <v>-1.4033950820419028E-2</v>
      </c>
    </row>
    <row r="58" spans="1:4">
      <c r="A58" s="491">
        <v>44621</v>
      </c>
      <c r="B58" s="486">
        <v>15.86</v>
      </c>
      <c r="C58" s="492">
        <f t="shared" ref="C58:C67" si="5">C57</f>
        <v>186.68800000000002</v>
      </c>
      <c r="D58" s="310">
        <f t="shared" si="2"/>
        <v>-1.3298792777020063E-2</v>
      </c>
    </row>
    <row r="59" spans="1:4">
      <c r="A59" s="491">
        <v>44652</v>
      </c>
      <c r="B59" s="486">
        <v>15.736000000000001</v>
      </c>
      <c r="C59" s="492">
        <f t="shared" si="5"/>
        <v>186.68800000000002</v>
      </c>
      <c r="D59" s="310">
        <f t="shared" si="2"/>
        <v>-1.6273355750105578E-2</v>
      </c>
    </row>
    <row r="60" spans="1:4">
      <c r="A60" s="491">
        <v>44682</v>
      </c>
      <c r="B60" s="486">
        <v>15.744999999999999</v>
      </c>
      <c r="C60" s="492">
        <f t="shared" si="5"/>
        <v>186.68800000000002</v>
      </c>
      <c r="D60" s="310">
        <f t="shared" si="2"/>
        <v>-1.6366278328702077E-2</v>
      </c>
    </row>
    <row r="61" spans="1:4">
      <c r="A61" s="491">
        <v>44713</v>
      </c>
      <c r="B61" s="486">
        <v>15.718</v>
      </c>
      <c r="C61" s="492">
        <f t="shared" si="5"/>
        <v>186.68800000000002</v>
      </c>
      <c r="D61" s="310">
        <f t="shared" si="2"/>
        <v>-1.7389750918742286E-2</v>
      </c>
    </row>
    <row r="62" spans="1:4">
      <c r="A62" s="491">
        <v>44743</v>
      </c>
      <c r="B62" s="486">
        <v>15.654999999999999</v>
      </c>
      <c r="C62" s="492">
        <f t="shared" si="5"/>
        <v>186.68800000000002</v>
      </c>
      <c r="D62" s="310">
        <f t="shared" si="2"/>
        <v>-2.0440011015574799E-2</v>
      </c>
    </row>
    <row r="63" spans="1:4">
      <c r="A63" s="491">
        <v>44774</v>
      </c>
      <c r="B63" s="486">
        <v>15.464</v>
      </c>
      <c r="C63" s="492">
        <f t="shared" si="5"/>
        <v>186.68800000000002</v>
      </c>
      <c r="D63" s="310">
        <f t="shared" si="2"/>
        <v>-2.2254919992642952E-2</v>
      </c>
    </row>
    <row r="64" spans="1:4">
      <c r="A64" s="491">
        <v>44805</v>
      </c>
      <c r="B64" s="486">
        <v>15.334</v>
      </c>
      <c r="C64" s="492">
        <f t="shared" si="5"/>
        <v>186.68800000000002</v>
      </c>
      <c r="D64" s="310">
        <f t="shared" si="2"/>
        <v>-2.8014162687237332E-2</v>
      </c>
    </row>
    <row r="65" spans="1:4">
      <c r="A65" s="491">
        <v>44835</v>
      </c>
      <c r="B65" s="486">
        <v>15.118</v>
      </c>
      <c r="C65" s="492">
        <f t="shared" si="5"/>
        <v>186.68800000000002</v>
      </c>
      <c r="D65" s="310">
        <f t="shared" si="2"/>
        <v>-3.1204447695085458E-2</v>
      </c>
    </row>
    <row r="66" spans="1:4">
      <c r="A66" s="491">
        <v>44866</v>
      </c>
      <c r="B66" s="486">
        <v>15.044</v>
      </c>
      <c r="C66" s="492">
        <f t="shared" si="5"/>
        <v>186.68800000000002</v>
      </c>
      <c r="D66" s="310">
        <f t="shared" si="2"/>
        <v>-3.880985825565042E-2</v>
      </c>
    </row>
    <row r="67" spans="1:4">
      <c r="A67" s="491">
        <v>44896</v>
      </c>
      <c r="B67" s="486">
        <v>14.757999999999999</v>
      </c>
      <c r="C67" s="492">
        <f t="shared" si="5"/>
        <v>186.68800000000002</v>
      </c>
      <c r="D67" s="720">
        <f>SUM(B56:B67)/SUM(B44:B55)-1</f>
        <v>-4.5123011610659458E-2</v>
      </c>
    </row>
    <row r="68" spans="1:4">
      <c r="A68" s="491">
        <v>44927</v>
      </c>
      <c r="B68" s="486">
        <v>14.874000000000001</v>
      </c>
      <c r="D68" s="310">
        <f t="shared" si="2"/>
        <v>-4.9725767594443693E-2</v>
      </c>
    </row>
    <row r="69" spans="1:4">
      <c r="A69" s="491">
        <v>44958</v>
      </c>
      <c r="B69" s="486">
        <v>14.651999999999999</v>
      </c>
      <c r="D69" s="310">
        <f t="shared" si="2"/>
        <v>-5.5409783875655316E-2</v>
      </c>
    </row>
    <row r="70" spans="1:4">
      <c r="A70" s="491">
        <v>44986</v>
      </c>
      <c r="B70" s="486">
        <v>14.371</v>
      </c>
      <c r="D70" s="310">
        <f>SUM(B59:B70)/SUM(B47:B58)-1</f>
        <v>-5.8812303026239077E-2</v>
      </c>
    </row>
  </sheetData>
  <sortState xmlns:xlrd2="http://schemas.microsoft.com/office/spreadsheetml/2017/richdata2" ref="A8:B70">
    <sortCondition ref="A8:A70"/>
  </sortState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89C4D-5E95-4AC2-94EE-F9959546F461}">
  <sheetPr codeName="Feuil22">
    <tabColor rgb="FF99CC00"/>
  </sheetPr>
  <dimension ref="A1:E66"/>
  <sheetViews>
    <sheetView topLeftCell="A16" zoomScale="95" zoomScaleNormal="115" workbookViewId="0">
      <selection activeCell="A29" sqref="A29"/>
    </sheetView>
  </sheetViews>
  <sheetFormatPr baseColWidth="10" defaultColWidth="11" defaultRowHeight="15.5"/>
  <cols>
    <col min="1" max="1" width="11.25" style="482"/>
  </cols>
  <sheetData>
    <row r="1" spans="1:5" ht="26">
      <c r="A1" s="464" t="s">
        <v>568</v>
      </c>
      <c r="B1" s="469" t="s">
        <v>597</v>
      </c>
      <c r="C1" s="469" t="s">
        <v>598</v>
      </c>
    </row>
    <row r="2" spans="1:5">
      <c r="A2" s="465" t="s">
        <v>571</v>
      </c>
      <c r="B2" s="470">
        <v>1869227</v>
      </c>
      <c r="C2" s="471">
        <v>0.11260000000000001</v>
      </c>
      <c r="E2" s="436" t="s">
        <v>599</v>
      </c>
    </row>
    <row r="3" spans="1:5">
      <c r="A3" s="465" t="s">
        <v>572</v>
      </c>
      <c r="B3" s="472">
        <v>679872</v>
      </c>
      <c r="C3" s="473">
        <v>0.26500000000000001</v>
      </c>
      <c r="E3" s="474" t="s">
        <v>600</v>
      </c>
    </row>
    <row r="4" spans="1:5">
      <c r="A4" s="465" t="s">
        <v>573</v>
      </c>
      <c r="B4" s="472">
        <v>101828</v>
      </c>
      <c r="C4" s="475">
        <v>7.3999999999999996E-2</v>
      </c>
      <c r="E4" s="476" t="s">
        <v>601</v>
      </c>
    </row>
    <row r="5" spans="1:5">
      <c r="A5" s="465" t="s">
        <v>574</v>
      </c>
      <c r="B5" s="472">
        <v>86310</v>
      </c>
      <c r="C5" s="475">
        <v>1.7000000000000001E-2</v>
      </c>
    </row>
    <row r="6" spans="1:5">
      <c r="A6" s="465" t="s">
        <v>575</v>
      </c>
      <c r="B6" s="472">
        <v>7738</v>
      </c>
      <c r="C6" s="475">
        <v>5.7000000000000002E-2</v>
      </c>
    </row>
    <row r="7" spans="1:5">
      <c r="A7" s="465" t="s">
        <v>576</v>
      </c>
      <c r="B7" s="472">
        <v>121924</v>
      </c>
      <c r="C7" s="475">
        <v>8.1000000000000003E-2</v>
      </c>
    </row>
    <row r="8" spans="1:5">
      <c r="A8" s="465" t="s">
        <v>577</v>
      </c>
      <c r="B8" s="470">
        <v>310001</v>
      </c>
      <c r="C8" s="475">
        <v>0.114</v>
      </c>
    </row>
    <row r="9" spans="1:5">
      <c r="A9" s="465" t="s">
        <v>578</v>
      </c>
      <c r="B9" s="472">
        <v>2635440</v>
      </c>
      <c r="C9" s="473">
        <v>0.1079</v>
      </c>
    </row>
    <row r="10" spans="1:5">
      <c r="A10" s="465" t="s">
        <v>579</v>
      </c>
      <c r="B10" s="472">
        <v>226605</v>
      </c>
      <c r="C10" s="475">
        <v>0.23</v>
      </c>
    </row>
    <row r="11" spans="1:5">
      <c r="A11" s="465" t="s">
        <v>580</v>
      </c>
      <c r="B11" s="472">
        <v>365379</v>
      </c>
      <c r="C11" s="475">
        <v>0.14399999999999999</v>
      </c>
    </row>
    <row r="12" spans="1:5">
      <c r="A12" s="465" t="s">
        <v>184</v>
      </c>
      <c r="B12" s="470">
        <v>2876528</v>
      </c>
      <c r="C12" s="471">
        <v>0.1072</v>
      </c>
    </row>
    <row r="13" spans="1:5">
      <c r="A13" s="465" t="s">
        <v>581</v>
      </c>
      <c r="B13" s="477">
        <v>534628.69999999995</v>
      </c>
      <c r="C13" s="478">
        <v>0.10100000000000001</v>
      </c>
    </row>
    <row r="14" spans="1:5">
      <c r="A14" s="465" t="s">
        <v>582</v>
      </c>
      <c r="B14" s="472">
        <v>293597</v>
      </c>
      <c r="C14" s="475">
        <v>5.8999999999999997E-2</v>
      </c>
    </row>
    <row r="15" spans="1:5">
      <c r="A15" s="465" t="s">
        <v>583</v>
      </c>
      <c r="B15" s="472">
        <v>86868</v>
      </c>
      <c r="C15" s="475">
        <v>1.9E-2</v>
      </c>
    </row>
    <row r="16" spans="1:5">
      <c r="A16" s="465" t="s">
        <v>584</v>
      </c>
      <c r="B16" s="472">
        <v>2186570</v>
      </c>
      <c r="C16" s="473">
        <v>0.17399999999999999</v>
      </c>
    </row>
    <row r="17" spans="1:3">
      <c r="A17" s="465" t="s">
        <v>585</v>
      </c>
      <c r="B17" s="472">
        <v>302177</v>
      </c>
      <c r="C17" s="478">
        <v>0.14799999999999999</v>
      </c>
    </row>
    <row r="18" spans="1:3">
      <c r="A18" s="465" t="s">
        <v>586</v>
      </c>
      <c r="B18" s="472">
        <v>261782</v>
      </c>
      <c r="C18" s="475">
        <v>8.8999999999999996E-2</v>
      </c>
    </row>
    <row r="19" spans="1:3">
      <c r="A19" s="465" t="s">
        <v>587</v>
      </c>
      <c r="B19" s="472">
        <v>6893</v>
      </c>
      <c r="C19" s="475">
        <v>5.1999999999999998E-2</v>
      </c>
    </row>
    <row r="20" spans="1:3">
      <c r="A20" s="465" t="s">
        <v>588</v>
      </c>
      <c r="B20" s="472">
        <v>66</v>
      </c>
      <c r="C20" s="475">
        <v>6.0000000000000001E-3</v>
      </c>
    </row>
    <row r="21" spans="1:3">
      <c r="A21" s="465" t="s">
        <v>589</v>
      </c>
      <c r="B21" s="479">
        <v>86604</v>
      </c>
      <c r="C21" s="475">
        <v>4.2000000000000003E-2</v>
      </c>
    </row>
    <row r="22" spans="1:3">
      <c r="A22" s="465" t="s">
        <v>590</v>
      </c>
      <c r="B22" s="472">
        <v>549000</v>
      </c>
      <c r="C22" s="480">
        <v>0.05</v>
      </c>
    </row>
    <row r="23" spans="1:3">
      <c r="A23" s="465" t="s">
        <v>591</v>
      </c>
      <c r="B23" s="472">
        <v>308289</v>
      </c>
      <c r="C23" s="475">
        <v>7.8E-2</v>
      </c>
    </row>
    <row r="24" spans="1:3">
      <c r="A24" s="465" t="s">
        <v>592</v>
      </c>
      <c r="B24" s="472">
        <v>548792</v>
      </c>
      <c r="C24" s="475">
        <v>0.158</v>
      </c>
    </row>
    <row r="25" spans="1:3">
      <c r="A25" s="465" t="s">
        <v>593</v>
      </c>
      <c r="B25" s="472">
        <v>578718</v>
      </c>
      <c r="C25" s="475">
        <v>4.2999999999999997E-2</v>
      </c>
    </row>
    <row r="26" spans="1:3">
      <c r="A26" s="465" t="s">
        <v>594</v>
      </c>
      <c r="B26" s="481">
        <v>222896</v>
      </c>
      <c r="C26" s="478">
        <v>0.11700000000000001</v>
      </c>
    </row>
    <row r="27" spans="1:3">
      <c r="A27" s="465" t="s">
        <v>595</v>
      </c>
      <c r="B27" s="472">
        <v>44761</v>
      </c>
      <c r="C27" s="475">
        <v>0.108</v>
      </c>
    </row>
    <row r="28" spans="1:3">
      <c r="A28" s="465" t="s">
        <v>596</v>
      </c>
      <c r="B28" s="470">
        <v>589000</v>
      </c>
      <c r="C28" s="471">
        <v>0.19600000000000001</v>
      </c>
    </row>
    <row r="29" spans="1:3">
      <c r="A29" s="727" t="s">
        <v>675</v>
      </c>
    </row>
    <row r="32" spans="1:3">
      <c r="A32"/>
    </row>
    <row r="33" spans="1:1">
      <c r="A33"/>
    </row>
    <row r="34" spans="1:1">
      <c r="A34"/>
    </row>
    <row r="35" spans="1:1">
      <c r="A35"/>
    </row>
    <row r="36" spans="1:1">
      <c r="A36"/>
    </row>
    <row r="37" spans="1:1">
      <c r="A37"/>
    </row>
    <row r="38" spans="1:1">
      <c r="A38"/>
    </row>
    <row r="39" spans="1:1">
      <c r="A39"/>
    </row>
    <row r="40" spans="1:1">
      <c r="A40"/>
    </row>
    <row r="41" spans="1:1">
      <c r="A41"/>
    </row>
    <row r="42" spans="1:1">
      <c r="A42"/>
    </row>
    <row r="43" spans="1:1">
      <c r="A43"/>
    </row>
    <row r="44" spans="1:1">
      <c r="A44"/>
    </row>
    <row r="45" spans="1:1">
      <c r="A45"/>
    </row>
    <row r="46" spans="1:1">
      <c r="A46"/>
    </row>
    <row r="47" spans="1:1">
      <c r="A47"/>
    </row>
    <row r="48" spans="1:1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55" spans="1:1">
      <c r="A55"/>
    </row>
    <row r="56" spans="1:1">
      <c r="A56"/>
    </row>
    <row r="57" spans="1:1">
      <c r="A57"/>
    </row>
    <row r="58" spans="1:1">
      <c r="A58"/>
    </row>
    <row r="59" spans="1: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1">
      <c r="A65"/>
    </row>
    <row r="66" spans="1:1">
      <c r="A66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A42E-3289-4131-876B-421D9095D424}">
  <sheetPr codeName="Feuil24">
    <tabColor rgb="FF99CC00"/>
  </sheetPr>
  <dimension ref="A1:M29"/>
  <sheetViews>
    <sheetView topLeftCell="A13" workbookViewId="0">
      <selection activeCell="A29" sqref="A29"/>
    </sheetView>
  </sheetViews>
  <sheetFormatPr baseColWidth="10" defaultColWidth="8.58203125" defaultRowHeight="15.5"/>
  <sheetData>
    <row r="1" spans="1:13" ht="39">
      <c r="A1" s="581"/>
      <c r="B1" s="582" t="s">
        <v>597</v>
      </c>
      <c r="L1" s="464" t="s">
        <v>568</v>
      </c>
      <c r="M1" s="469" t="s">
        <v>598</v>
      </c>
    </row>
    <row r="2" spans="1:13">
      <c r="A2" s="583" t="s">
        <v>184</v>
      </c>
      <c r="B2" s="584">
        <v>2876528</v>
      </c>
      <c r="L2" s="465" t="s">
        <v>572</v>
      </c>
      <c r="M2" s="473">
        <v>0.26500000000000001</v>
      </c>
    </row>
    <row r="3" spans="1:13">
      <c r="A3" s="583" t="s">
        <v>578</v>
      </c>
      <c r="B3" s="586">
        <v>2635440</v>
      </c>
      <c r="L3" s="465" t="s">
        <v>579</v>
      </c>
      <c r="M3" s="475">
        <v>0.23</v>
      </c>
    </row>
    <row r="4" spans="1:13">
      <c r="A4" s="583" t="s">
        <v>584</v>
      </c>
      <c r="B4" s="586">
        <v>2186570</v>
      </c>
      <c r="L4" s="465" t="s">
        <v>596</v>
      </c>
      <c r="M4" s="471">
        <v>0.19600000000000001</v>
      </c>
    </row>
    <row r="5" spans="1:13">
      <c r="A5" s="583" t="s">
        <v>571</v>
      </c>
      <c r="B5" s="584">
        <v>1869227</v>
      </c>
      <c r="L5" s="465" t="s">
        <v>584</v>
      </c>
      <c r="M5" s="473">
        <v>0.17399999999999999</v>
      </c>
    </row>
    <row r="6" spans="1:13" ht="25">
      <c r="A6" s="583" t="s">
        <v>572</v>
      </c>
      <c r="B6" s="586">
        <v>679872</v>
      </c>
      <c r="L6" s="465" t="s">
        <v>592</v>
      </c>
      <c r="M6" s="475">
        <v>0.158</v>
      </c>
    </row>
    <row r="7" spans="1:13">
      <c r="A7" s="583" t="s">
        <v>596</v>
      </c>
      <c r="B7" s="584">
        <v>589000</v>
      </c>
      <c r="L7" s="465" t="s">
        <v>585</v>
      </c>
      <c r="M7" s="478">
        <v>0.14799999999999999</v>
      </c>
    </row>
    <row r="8" spans="1:13">
      <c r="A8" s="583" t="s">
        <v>593</v>
      </c>
      <c r="B8" s="586">
        <v>578718</v>
      </c>
      <c r="L8" s="465" t="s">
        <v>580</v>
      </c>
      <c r="M8" s="475">
        <v>0.14399999999999999</v>
      </c>
    </row>
    <row r="9" spans="1:13">
      <c r="A9" s="583" t="s">
        <v>590</v>
      </c>
      <c r="B9" s="586">
        <v>549000</v>
      </c>
      <c r="L9" s="465" t="s">
        <v>594</v>
      </c>
      <c r="M9" s="478">
        <v>0.11700000000000001</v>
      </c>
    </row>
    <row r="10" spans="1:13" ht="26">
      <c r="A10" s="583" t="s">
        <v>592</v>
      </c>
      <c r="B10" s="586">
        <v>548792</v>
      </c>
      <c r="L10" s="465" t="s">
        <v>577</v>
      </c>
      <c r="M10" s="475">
        <v>0.114</v>
      </c>
    </row>
    <row r="11" spans="1:13">
      <c r="A11" s="583" t="s">
        <v>581</v>
      </c>
      <c r="B11" s="587">
        <v>534629</v>
      </c>
      <c r="L11" s="465" t="s">
        <v>571</v>
      </c>
      <c r="M11" s="471">
        <v>0.11260000000000001</v>
      </c>
    </row>
    <row r="12" spans="1:13">
      <c r="A12" s="583" t="s">
        <v>580</v>
      </c>
      <c r="B12" s="586">
        <v>365379</v>
      </c>
      <c r="L12" s="465" t="s">
        <v>595</v>
      </c>
      <c r="M12" s="475">
        <v>0.108</v>
      </c>
    </row>
    <row r="13" spans="1:13">
      <c r="A13" s="583" t="s">
        <v>577</v>
      </c>
      <c r="B13" s="584">
        <v>310001</v>
      </c>
      <c r="L13" s="465" t="s">
        <v>578</v>
      </c>
      <c r="M13" s="473">
        <v>0.1079</v>
      </c>
    </row>
    <row r="14" spans="1:13">
      <c r="A14" s="583" t="s">
        <v>591</v>
      </c>
      <c r="B14" s="586">
        <v>308289</v>
      </c>
      <c r="L14" s="465" t="s">
        <v>184</v>
      </c>
      <c r="M14" s="471">
        <v>0.1072</v>
      </c>
    </row>
    <row r="15" spans="1:13">
      <c r="A15" s="583" t="s">
        <v>585</v>
      </c>
      <c r="B15" s="586">
        <v>302177</v>
      </c>
      <c r="L15" s="465" t="s">
        <v>581</v>
      </c>
      <c r="M15" s="478">
        <v>0.10100000000000001</v>
      </c>
    </row>
    <row r="16" spans="1:13">
      <c r="A16" s="583" t="s">
        <v>582</v>
      </c>
      <c r="B16" s="586">
        <v>293597</v>
      </c>
      <c r="L16" s="465" t="s">
        <v>586</v>
      </c>
      <c r="M16" s="475">
        <v>8.8999999999999996E-2</v>
      </c>
    </row>
    <row r="17" spans="1:13">
      <c r="A17" s="583" t="s">
        <v>586</v>
      </c>
      <c r="B17" s="586">
        <v>261782</v>
      </c>
      <c r="L17" s="465" t="s">
        <v>576</v>
      </c>
      <c r="M17" s="475">
        <v>8.1000000000000003E-2</v>
      </c>
    </row>
    <row r="18" spans="1:13">
      <c r="A18" s="583" t="s">
        <v>579</v>
      </c>
      <c r="B18" s="586">
        <v>226605</v>
      </c>
      <c r="L18" s="465" t="s">
        <v>591</v>
      </c>
      <c r="M18" s="475">
        <v>7.8E-2</v>
      </c>
    </row>
    <row r="19" spans="1:13">
      <c r="A19" s="583" t="s">
        <v>594</v>
      </c>
      <c r="B19" s="588">
        <v>222896</v>
      </c>
      <c r="L19" s="465" t="s">
        <v>573</v>
      </c>
      <c r="M19" s="475">
        <v>7.3999999999999996E-2</v>
      </c>
    </row>
    <row r="20" spans="1:13">
      <c r="A20" s="583" t="s">
        <v>576</v>
      </c>
      <c r="B20" s="586">
        <v>121924</v>
      </c>
      <c r="L20" s="465" t="s">
        <v>582</v>
      </c>
      <c r="M20" s="475">
        <v>5.8999999999999997E-2</v>
      </c>
    </row>
    <row r="21" spans="1:13">
      <c r="A21" s="583" t="s">
        <v>573</v>
      </c>
      <c r="B21" s="586">
        <v>101828</v>
      </c>
      <c r="L21" s="465" t="s">
        <v>575</v>
      </c>
      <c r="M21" s="475">
        <v>5.7000000000000002E-2</v>
      </c>
    </row>
    <row r="22" spans="1:13" ht="25">
      <c r="A22" s="583" t="s">
        <v>583</v>
      </c>
      <c r="B22" s="586">
        <v>86868</v>
      </c>
      <c r="L22" s="465" t="s">
        <v>587</v>
      </c>
      <c r="M22" s="475">
        <v>5.1999999999999998E-2</v>
      </c>
    </row>
    <row r="23" spans="1:13">
      <c r="A23" s="583" t="s">
        <v>589</v>
      </c>
      <c r="B23" s="584">
        <v>86604</v>
      </c>
      <c r="L23" s="465" t="s">
        <v>590</v>
      </c>
      <c r="M23" s="480">
        <v>0.05</v>
      </c>
    </row>
    <row r="24" spans="1:13">
      <c r="A24" s="583" t="s">
        <v>574</v>
      </c>
      <c r="B24" s="586">
        <v>86310</v>
      </c>
      <c r="L24" s="465" t="s">
        <v>593</v>
      </c>
      <c r="M24" s="475">
        <v>4.2999999999999997E-2</v>
      </c>
    </row>
    <row r="25" spans="1:13">
      <c r="A25" s="583" t="s">
        <v>595</v>
      </c>
      <c r="B25" s="586">
        <v>44761</v>
      </c>
      <c r="L25" s="465" t="s">
        <v>589</v>
      </c>
      <c r="M25" s="475">
        <v>4.2000000000000003E-2</v>
      </c>
    </row>
    <row r="26" spans="1:13">
      <c r="A26" s="583" t="s">
        <v>575</v>
      </c>
      <c r="B26" s="586">
        <v>7738</v>
      </c>
      <c r="L26" s="465" t="s">
        <v>583</v>
      </c>
      <c r="M26" s="475">
        <v>1.9E-2</v>
      </c>
    </row>
    <row r="27" spans="1:13" ht="26">
      <c r="A27" s="583" t="s">
        <v>587</v>
      </c>
      <c r="B27" s="586">
        <v>6893</v>
      </c>
      <c r="L27" s="465" t="s">
        <v>574</v>
      </c>
      <c r="M27" s="475">
        <v>1.7000000000000001E-2</v>
      </c>
    </row>
    <row r="28" spans="1:13">
      <c r="A28" s="583" t="s">
        <v>588</v>
      </c>
      <c r="B28" s="585">
        <v>66</v>
      </c>
      <c r="L28" s="465" t="s">
        <v>588</v>
      </c>
      <c r="M28" s="475">
        <v>6.0000000000000001E-3</v>
      </c>
    </row>
    <row r="29" spans="1:13">
      <c r="A29" s="727" t="s">
        <v>675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60F15-F02D-4014-A874-00C52ABB879E}">
  <sheetPr codeName="Feuil23">
    <tabColor rgb="FF99CC00"/>
  </sheetPr>
  <dimension ref="M1:Y10"/>
  <sheetViews>
    <sheetView zoomScale="72" workbookViewId="0">
      <selection activeCell="M16" sqref="M16"/>
    </sheetView>
  </sheetViews>
  <sheetFormatPr baseColWidth="10" defaultColWidth="11" defaultRowHeight="15.5"/>
  <sheetData>
    <row r="1" spans="13:25">
      <c r="M1" s="451" t="s">
        <v>568</v>
      </c>
      <c r="N1" s="452">
        <v>2011</v>
      </c>
      <c r="O1" s="452">
        <v>2012</v>
      </c>
      <c r="P1" s="452">
        <v>2013</v>
      </c>
      <c r="Q1" s="452">
        <v>2014</v>
      </c>
      <c r="R1" s="452">
        <v>2015</v>
      </c>
      <c r="S1" s="452">
        <v>2016</v>
      </c>
      <c r="T1" s="452">
        <v>2017</v>
      </c>
      <c r="U1" s="452">
        <v>2018</v>
      </c>
      <c r="V1" s="452">
        <v>2019</v>
      </c>
      <c r="W1" s="452">
        <v>2020</v>
      </c>
      <c r="X1" s="452">
        <v>2021</v>
      </c>
      <c r="Y1" s="452">
        <v>2022</v>
      </c>
    </row>
    <row r="2" spans="13:25">
      <c r="M2" s="453" t="s">
        <v>184</v>
      </c>
      <c r="N2" s="454">
        <v>945534</v>
      </c>
      <c r="O2" s="454">
        <v>1002693</v>
      </c>
      <c r="P2" s="454">
        <v>1038848</v>
      </c>
      <c r="Q2" s="454">
        <v>1088208</v>
      </c>
      <c r="R2" s="454">
        <v>1316799</v>
      </c>
      <c r="S2" s="454">
        <v>1547428</v>
      </c>
      <c r="T2" s="454">
        <v>1761309</v>
      </c>
      <c r="U2" s="454">
        <v>2009888</v>
      </c>
      <c r="V2" s="455">
        <v>2283661</v>
      </c>
      <c r="W2" s="455">
        <v>2548677</v>
      </c>
      <c r="X2" s="455">
        <v>2776799</v>
      </c>
      <c r="Y2" s="455">
        <v>2876528</v>
      </c>
    </row>
    <row r="3" spans="13:25">
      <c r="M3" s="453" t="s">
        <v>578</v>
      </c>
      <c r="N3" s="456">
        <v>1621898</v>
      </c>
      <c r="O3" s="456">
        <v>1756548</v>
      </c>
      <c r="P3" s="456">
        <v>1610129</v>
      </c>
      <c r="Q3" s="456">
        <v>1663189</v>
      </c>
      <c r="R3" s="456">
        <v>1968570</v>
      </c>
      <c r="S3" s="456">
        <v>2018802</v>
      </c>
      <c r="T3" s="455">
        <v>2082173</v>
      </c>
      <c r="U3" s="455">
        <v>2246475</v>
      </c>
      <c r="V3" s="455">
        <v>2354916</v>
      </c>
      <c r="W3" s="455">
        <v>2437891</v>
      </c>
      <c r="X3" s="455">
        <v>2635440</v>
      </c>
      <c r="Y3" s="457"/>
    </row>
    <row r="4" spans="13:25">
      <c r="M4" s="453" t="s">
        <v>584</v>
      </c>
      <c r="N4" s="454">
        <v>1096889</v>
      </c>
      <c r="O4" s="454">
        <v>1167363</v>
      </c>
      <c r="P4" s="454">
        <v>1311472</v>
      </c>
      <c r="Q4" s="454">
        <v>1387911</v>
      </c>
      <c r="R4" s="454">
        <v>1492579</v>
      </c>
      <c r="S4" s="454">
        <v>1796363</v>
      </c>
      <c r="T4" s="458">
        <v>1908655</v>
      </c>
      <c r="U4" s="458">
        <v>1958040</v>
      </c>
      <c r="V4" s="458">
        <v>1993235</v>
      </c>
      <c r="W4" s="458">
        <v>2095380</v>
      </c>
      <c r="X4" s="455">
        <v>2186570</v>
      </c>
      <c r="Y4" s="459"/>
    </row>
    <row r="5" spans="13:25">
      <c r="M5" s="453" t="s">
        <v>571</v>
      </c>
      <c r="N5" s="454">
        <v>1015626</v>
      </c>
      <c r="O5" s="458">
        <v>1034355</v>
      </c>
      <c r="P5" s="454">
        <v>1044955</v>
      </c>
      <c r="Q5" s="454">
        <v>1047633</v>
      </c>
      <c r="R5" s="454">
        <v>1088838</v>
      </c>
      <c r="S5" s="454">
        <v>1251320</v>
      </c>
      <c r="T5" s="454">
        <v>1373157</v>
      </c>
      <c r="U5" s="454">
        <v>1521314</v>
      </c>
      <c r="V5" s="454">
        <v>1613834</v>
      </c>
      <c r="W5" s="454">
        <f>X5-81762</f>
        <v>1702240</v>
      </c>
      <c r="X5" s="455">
        <v>1784002</v>
      </c>
      <c r="Y5" s="460">
        <v>1869227</v>
      </c>
    </row>
    <row r="6" spans="13:25">
      <c r="M6" s="453" t="s">
        <v>572</v>
      </c>
      <c r="N6" s="454">
        <v>542553</v>
      </c>
      <c r="O6" s="454">
        <v>537257</v>
      </c>
      <c r="P6" s="454">
        <v>526689</v>
      </c>
      <c r="Q6" s="454">
        <v>545681</v>
      </c>
      <c r="R6" s="454">
        <v>551425</v>
      </c>
      <c r="S6" s="454">
        <v>577456</v>
      </c>
      <c r="T6" s="454">
        <v>619640</v>
      </c>
      <c r="U6" s="454">
        <v>637216</v>
      </c>
      <c r="V6" s="454">
        <v>669921</v>
      </c>
      <c r="W6" s="454">
        <v>679912</v>
      </c>
      <c r="X6" s="455">
        <v>679872</v>
      </c>
      <c r="Y6" s="460"/>
    </row>
    <row r="7" spans="13:25">
      <c r="M7" s="453" t="s">
        <v>596</v>
      </c>
      <c r="N7" s="454">
        <v>480626</v>
      </c>
      <c r="O7" s="454">
        <v>478079</v>
      </c>
      <c r="P7" s="454">
        <v>501524</v>
      </c>
      <c r="Q7" s="454">
        <v>502152</v>
      </c>
      <c r="R7" s="454">
        <v>519205</v>
      </c>
      <c r="S7" s="454">
        <v>553054</v>
      </c>
      <c r="T7" s="454">
        <v>576845</v>
      </c>
      <c r="U7" s="454">
        <v>609104</v>
      </c>
      <c r="V7" s="454">
        <v>614280</v>
      </c>
      <c r="W7" s="454">
        <v>610785</v>
      </c>
      <c r="X7" s="455">
        <v>606895</v>
      </c>
      <c r="Y7" s="460">
        <v>589000</v>
      </c>
    </row>
    <row r="8" spans="13:25">
      <c r="M8" s="453" t="s">
        <v>602</v>
      </c>
      <c r="N8" s="461">
        <v>8850081</v>
      </c>
      <c r="O8" s="461">
        <v>9561286.0820000004</v>
      </c>
      <c r="P8" s="461">
        <v>9581567.284599999</v>
      </c>
      <c r="Q8" s="461">
        <v>9716102.7400000002</v>
      </c>
      <c r="R8" s="461">
        <v>10677618.93</v>
      </c>
      <c r="S8" s="461">
        <v>11607100</v>
      </c>
      <c r="T8" s="461">
        <v>12335582</v>
      </c>
      <c r="U8" s="461">
        <v>13330145.369000001</v>
      </c>
      <c r="V8" s="461">
        <v>14184838</v>
      </c>
      <c r="W8" s="461">
        <v>14881554.699999999</v>
      </c>
      <c r="X8" s="462">
        <v>15707315.699999999</v>
      </c>
      <c r="Y8" s="463"/>
    </row>
    <row r="10" spans="13:25">
      <c r="M10" s="727" t="s">
        <v>675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C59B3-4CC9-4483-8D1E-16B7B8123FAF}">
  <sheetPr codeName="Feuil25">
    <tabColor rgb="FF99CC00"/>
  </sheetPr>
  <dimension ref="A1:B58"/>
  <sheetViews>
    <sheetView topLeftCell="A10" zoomScale="85" zoomScaleNormal="85" workbookViewId="0">
      <selection activeCell="A28" sqref="A28"/>
    </sheetView>
  </sheetViews>
  <sheetFormatPr baseColWidth="10" defaultColWidth="9" defaultRowHeight="15.5"/>
  <cols>
    <col min="2" max="2" width="12.33203125" customWidth="1"/>
  </cols>
  <sheetData>
    <row r="1" spans="1:2" ht="32.5">
      <c r="A1" s="591" t="s">
        <v>568</v>
      </c>
      <c r="B1" s="591" t="s">
        <v>603</v>
      </c>
    </row>
    <row r="2" spans="1:2">
      <c r="A2" s="592" t="s">
        <v>571</v>
      </c>
      <c r="B2" s="593">
        <v>15.3</v>
      </c>
    </row>
    <row r="3" spans="1:2">
      <c r="A3" s="592" t="s">
        <v>184</v>
      </c>
      <c r="B3" s="593">
        <v>12.791</v>
      </c>
    </row>
    <row r="4" spans="1:2">
      <c r="A4" s="592" t="s">
        <v>584</v>
      </c>
      <c r="B4" s="593">
        <v>5.0170000000000003</v>
      </c>
    </row>
    <row r="5" spans="1:2">
      <c r="A5" s="592" t="s">
        <v>596</v>
      </c>
      <c r="B5" s="593">
        <v>3.02</v>
      </c>
    </row>
    <row r="6" spans="1:2">
      <c r="A6" s="592" t="s">
        <v>578</v>
      </c>
      <c r="B6" s="593">
        <v>2.8559999999999999</v>
      </c>
    </row>
    <row r="7" spans="1:2">
      <c r="A7" s="592" t="s">
        <v>572</v>
      </c>
      <c r="B7" s="594">
        <v>2.5249999999999999</v>
      </c>
    </row>
    <row r="8" spans="1:2">
      <c r="A8" s="592" t="s">
        <v>577</v>
      </c>
      <c r="B8" s="595">
        <v>2.524</v>
      </c>
    </row>
    <row r="9" spans="1:2">
      <c r="A9" s="592" t="s">
        <v>589</v>
      </c>
      <c r="B9" s="596">
        <v>1.6080000000000001</v>
      </c>
    </row>
    <row r="10" spans="1:2">
      <c r="A10" s="592" t="s">
        <v>573</v>
      </c>
      <c r="B10" s="594">
        <v>0.97799999999999998</v>
      </c>
    </row>
    <row r="11" spans="1:2">
      <c r="A11" s="592" t="s">
        <v>580</v>
      </c>
      <c r="B11" s="593">
        <v>0.375</v>
      </c>
    </row>
    <row r="12" spans="1:2">
      <c r="A12" s="592" t="s">
        <v>574</v>
      </c>
      <c r="B12" s="594">
        <v>0.33</v>
      </c>
    </row>
    <row r="13" spans="1:2">
      <c r="A13" s="592" t="s">
        <v>590</v>
      </c>
      <c r="B13" s="596">
        <v>0.314</v>
      </c>
    </row>
    <row r="14" spans="1:2">
      <c r="A14" s="592" t="s">
        <v>583</v>
      </c>
      <c r="B14" s="595">
        <v>0.23499999999999999</v>
      </c>
    </row>
    <row r="15" spans="1:2" ht="26">
      <c r="A15" s="592" t="s">
        <v>592</v>
      </c>
      <c r="B15" s="596">
        <v>0.22800000000000001</v>
      </c>
    </row>
    <row r="16" spans="1:2" ht="26">
      <c r="A16" s="592" t="s">
        <v>587</v>
      </c>
      <c r="B16" s="596">
        <v>0.16</v>
      </c>
    </row>
    <row r="17" spans="1:2">
      <c r="A17" s="592" t="s">
        <v>593</v>
      </c>
      <c r="B17" s="596">
        <v>0.13700000000000001</v>
      </c>
    </row>
    <row r="18" spans="1:2">
      <c r="A18" s="592" t="s">
        <v>586</v>
      </c>
      <c r="B18" s="596">
        <v>0.12</v>
      </c>
    </row>
    <row r="19" spans="1:2">
      <c r="A19" s="592" t="s">
        <v>585</v>
      </c>
      <c r="B19" s="596">
        <v>0.105</v>
      </c>
    </row>
    <row r="20" spans="1:2">
      <c r="A20" s="592" t="s">
        <v>576</v>
      </c>
      <c r="B20" s="596">
        <v>9.9000000000000005E-2</v>
      </c>
    </row>
    <row r="21" spans="1:2">
      <c r="A21" s="592" t="s">
        <v>581</v>
      </c>
      <c r="B21" s="596">
        <v>9.5000000000000001E-2</v>
      </c>
    </row>
    <row r="22" spans="1:2">
      <c r="A22" s="592" t="s">
        <v>579</v>
      </c>
      <c r="B22" s="595">
        <v>9.2999999999999999E-2</v>
      </c>
    </row>
    <row r="23" spans="1:2">
      <c r="A23" s="592" t="s">
        <v>591</v>
      </c>
      <c r="B23" s="596">
        <v>6.0999999999999999E-2</v>
      </c>
    </row>
    <row r="24" spans="1:2">
      <c r="A24" s="592" t="s">
        <v>595</v>
      </c>
      <c r="B24" s="596">
        <v>4.9000000000000002E-2</v>
      </c>
    </row>
    <row r="25" spans="1:2">
      <c r="A25" s="592" t="s">
        <v>582</v>
      </c>
      <c r="B25" s="596">
        <v>0.03</v>
      </c>
    </row>
    <row r="26" spans="1:2">
      <c r="A26" s="592" t="s">
        <v>575</v>
      </c>
      <c r="B26" s="596">
        <v>0.01</v>
      </c>
    </row>
    <row r="27" spans="1:2">
      <c r="A27" s="592" t="s">
        <v>594</v>
      </c>
      <c r="B27" s="596">
        <v>4.0000000000000001E-3</v>
      </c>
    </row>
    <row r="28" spans="1:2">
      <c r="A28" s="727" t="s">
        <v>675</v>
      </c>
    </row>
    <row r="32" spans="1:2" ht="43">
      <c r="A32" s="591" t="s">
        <v>568</v>
      </c>
      <c r="B32" s="591" t="s">
        <v>604</v>
      </c>
    </row>
    <row r="33" spans="1:2">
      <c r="A33" s="592" t="s">
        <v>577</v>
      </c>
      <c r="B33" s="597">
        <v>0.13</v>
      </c>
    </row>
    <row r="34" spans="1:2">
      <c r="A34" s="592" t="s">
        <v>572</v>
      </c>
      <c r="B34" s="598">
        <v>0.115</v>
      </c>
    </row>
    <row r="35" spans="1:2" ht="26">
      <c r="A35" s="592" t="s">
        <v>587</v>
      </c>
      <c r="B35" s="597">
        <v>0.11</v>
      </c>
    </row>
    <row r="36" spans="1:2">
      <c r="A36" s="592" t="s">
        <v>596</v>
      </c>
      <c r="B36" s="598">
        <v>8.2000000000000003E-2</v>
      </c>
    </row>
    <row r="37" spans="1:2">
      <c r="A37" s="592" t="s">
        <v>571</v>
      </c>
      <c r="B37" s="598">
        <v>6.3E-2</v>
      </c>
    </row>
    <row r="38" spans="1:2">
      <c r="A38" s="592" t="s">
        <v>184</v>
      </c>
      <c r="B38" s="598">
        <v>0.06</v>
      </c>
    </row>
    <row r="39" spans="1:2">
      <c r="A39" s="592" t="s">
        <v>579</v>
      </c>
      <c r="B39" s="597">
        <v>0.05</v>
      </c>
    </row>
    <row r="40" spans="1:2">
      <c r="A40" s="592" t="s">
        <v>589</v>
      </c>
      <c r="B40" s="599">
        <v>4.7E-2</v>
      </c>
    </row>
    <row r="41" spans="1:2">
      <c r="A41" s="592" t="s">
        <v>573</v>
      </c>
      <c r="B41" s="597">
        <v>3.7999999999999999E-2</v>
      </c>
    </row>
    <row r="42" spans="1:2">
      <c r="A42" s="592" t="s">
        <v>584</v>
      </c>
      <c r="B42" s="597">
        <v>3.4000000000000002E-2</v>
      </c>
    </row>
    <row r="43" spans="1:2">
      <c r="A43" s="592" t="s">
        <v>578</v>
      </c>
      <c r="B43" s="600">
        <v>2.5000000000000001E-2</v>
      </c>
    </row>
    <row r="44" spans="1:2">
      <c r="A44" s="592" t="s">
        <v>576</v>
      </c>
      <c r="B44" s="600">
        <v>2.1999999999999999E-2</v>
      </c>
    </row>
    <row r="45" spans="1:2">
      <c r="A45" s="592" t="s">
        <v>580</v>
      </c>
      <c r="B45" s="598">
        <v>2.1999999999999999E-2</v>
      </c>
    </row>
    <row r="46" spans="1:2">
      <c r="A46" s="592" t="s">
        <v>595</v>
      </c>
      <c r="B46" s="600">
        <v>1.7999999999999999E-2</v>
      </c>
    </row>
    <row r="47" spans="1:2" ht="26">
      <c r="A47" s="592" t="s">
        <v>592</v>
      </c>
      <c r="B47" s="600">
        <v>1.4999999999999999E-2</v>
      </c>
    </row>
    <row r="48" spans="1:2">
      <c r="A48" s="592" t="s">
        <v>574</v>
      </c>
      <c r="B48" s="600">
        <v>1.4999999999999999E-2</v>
      </c>
    </row>
    <row r="49" spans="1:2">
      <c r="A49" s="592" t="s">
        <v>585</v>
      </c>
      <c r="B49" s="600">
        <v>1.4999999999999999E-2</v>
      </c>
    </row>
    <row r="50" spans="1:2">
      <c r="A50" s="592" t="s">
        <v>593</v>
      </c>
      <c r="B50" s="600">
        <v>1.2E-2</v>
      </c>
    </row>
    <row r="51" spans="1:2">
      <c r="A51" s="592" t="s">
        <v>583</v>
      </c>
      <c r="B51" s="600">
        <v>0.01</v>
      </c>
    </row>
    <row r="52" spans="1:2">
      <c r="A52" s="592" t="s">
        <v>586</v>
      </c>
      <c r="B52" s="600">
        <v>8.0000000000000002E-3</v>
      </c>
    </row>
    <row r="53" spans="1:2">
      <c r="A53" s="592" t="s">
        <v>590</v>
      </c>
      <c r="B53" s="600">
        <v>5.0000000000000001E-3</v>
      </c>
    </row>
    <row r="54" spans="1:2">
      <c r="A54" s="592" t="s">
        <v>581</v>
      </c>
      <c r="B54" s="600">
        <v>4.0000000000000001E-3</v>
      </c>
    </row>
    <row r="55" spans="1:2">
      <c r="A55" s="592" t="s">
        <v>582</v>
      </c>
      <c r="B55" s="600">
        <v>3.0000000000000001E-3</v>
      </c>
    </row>
    <row r="56" spans="1:2">
      <c r="A56" s="592" t="s">
        <v>591</v>
      </c>
      <c r="B56" s="600">
        <v>2E-3</v>
      </c>
    </row>
    <row r="57" spans="1:2">
      <c r="A57" s="592" t="s">
        <v>594</v>
      </c>
      <c r="B57" s="600">
        <v>2E-3</v>
      </c>
    </row>
    <row r="58" spans="1:2">
      <c r="A58" s="592" t="s">
        <v>575</v>
      </c>
      <c r="B58" s="601">
        <v>1E-3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D6B09-1B42-4F0D-AEC4-465DB4044495}">
  <sheetPr codeName="Feuil8">
    <tabColor rgb="FF92D050"/>
  </sheetPr>
  <dimension ref="A1:O20"/>
  <sheetViews>
    <sheetView topLeftCell="A6" zoomScale="59" zoomScaleNormal="70" workbookViewId="0">
      <selection activeCell="R21" sqref="R21"/>
    </sheetView>
  </sheetViews>
  <sheetFormatPr baseColWidth="10" defaultColWidth="11" defaultRowHeight="15.5"/>
  <cols>
    <col min="2" max="2" width="15.83203125" customWidth="1"/>
  </cols>
  <sheetData>
    <row r="1" spans="1:15" ht="18.5">
      <c r="A1" s="723" t="s">
        <v>605</v>
      </c>
    </row>
    <row r="4" spans="1:15" ht="18">
      <c r="B4" s="440"/>
      <c r="C4" s="440">
        <v>2010</v>
      </c>
      <c r="D4" s="440">
        <v>2011</v>
      </c>
      <c r="E4" s="440">
        <v>2012</v>
      </c>
      <c r="F4" s="440">
        <v>2013</v>
      </c>
      <c r="G4" s="440">
        <v>2014</v>
      </c>
      <c r="H4" s="440">
        <v>2015</v>
      </c>
      <c r="I4" s="440">
        <v>2016</v>
      </c>
      <c r="J4" s="440">
        <v>2017</v>
      </c>
      <c r="K4" s="440">
        <v>2018</v>
      </c>
      <c r="L4" s="440">
        <v>2019</v>
      </c>
      <c r="M4" s="440">
        <v>2020</v>
      </c>
      <c r="N4" s="440">
        <v>2021</v>
      </c>
      <c r="O4" s="441">
        <v>2022</v>
      </c>
    </row>
    <row r="5" spans="1:15" ht="17.5">
      <c r="B5" s="446" t="s">
        <v>571</v>
      </c>
      <c r="C5" s="447">
        <v>6.02</v>
      </c>
      <c r="D5" s="447">
        <v>6.64</v>
      </c>
      <c r="E5" s="447">
        <v>7.04</v>
      </c>
      <c r="F5" s="447">
        <v>7.42</v>
      </c>
      <c r="G5" s="447">
        <v>8.17</v>
      </c>
      <c r="H5" s="447">
        <v>8.98</v>
      </c>
      <c r="I5" s="447">
        <v>9.84</v>
      </c>
      <c r="J5" s="447">
        <v>10.34</v>
      </c>
      <c r="K5" s="447">
        <v>10.91</v>
      </c>
      <c r="L5" s="447">
        <v>12.26</v>
      </c>
      <c r="M5" s="447">
        <v>14.99</v>
      </c>
      <c r="N5" s="447">
        <v>15.87</v>
      </c>
      <c r="O5" s="447">
        <v>15.3</v>
      </c>
    </row>
    <row r="6" spans="1:15" ht="17.5">
      <c r="B6" s="446" t="s">
        <v>184</v>
      </c>
      <c r="C6" s="448">
        <v>3.7370000000000001</v>
      </c>
      <c r="D6" s="448">
        <v>4.1589999999999998</v>
      </c>
      <c r="E6" s="448">
        <v>4.47</v>
      </c>
      <c r="F6" s="448">
        <v>4.875</v>
      </c>
      <c r="G6" s="449">
        <v>5.57</v>
      </c>
      <c r="H6" s="449">
        <v>6.351</v>
      </c>
      <c r="I6" s="447">
        <v>7.6959999999999997</v>
      </c>
      <c r="J6" s="447">
        <v>9.0679999999999996</v>
      </c>
      <c r="K6" s="447">
        <v>10.561999999999999</v>
      </c>
      <c r="L6" s="447">
        <v>12.04</v>
      </c>
      <c r="M6" s="447">
        <v>13.333</v>
      </c>
      <c r="N6" s="447">
        <v>13.268000000000001</v>
      </c>
      <c r="O6" s="447"/>
    </row>
    <row r="7" spans="1:15" ht="17.5">
      <c r="B7" s="442" t="s">
        <v>584</v>
      </c>
      <c r="C7" s="447">
        <v>1.8</v>
      </c>
      <c r="D7" s="447">
        <v>2</v>
      </c>
      <c r="E7" s="447">
        <v>2.1749999999999998</v>
      </c>
      <c r="F7" s="447">
        <v>2.3199999999999998</v>
      </c>
      <c r="G7" s="447">
        <v>2.46</v>
      </c>
      <c r="H7" s="447">
        <v>2.66</v>
      </c>
      <c r="I7" s="447">
        <v>3.0209999999999999</v>
      </c>
      <c r="J7" s="447">
        <v>3.552</v>
      </c>
      <c r="K7" s="447">
        <v>4.0890000000000004</v>
      </c>
      <c r="L7" s="447">
        <v>4.2690000000000001</v>
      </c>
      <c r="M7" s="447">
        <v>4.3579999999999997</v>
      </c>
      <c r="N7" s="447">
        <v>4.5730000000000004</v>
      </c>
      <c r="O7" s="447">
        <v>5.0170000000000003</v>
      </c>
    </row>
    <row r="8" spans="1:15" ht="17.5">
      <c r="B8" s="446" t="s">
        <v>578</v>
      </c>
      <c r="C8" s="447">
        <v>0.90600000000000003</v>
      </c>
      <c r="D8" s="447">
        <v>0.96499999999999997</v>
      </c>
      <c r="E8" s="447">
        <v>0.998</v>
      </c>
      <c r="F8" s="447">
        <v>1.018</v>
      </c>
      <c r="G8" s="447">
        <v>1.2028000000000001</v>
      </c>
      <c r="H8" s="447">
        <v>1.498</v>
      </c>
      <c r="I8" s="447">
        <v>1.6859999999999999</v>
      </c>
      <c r="J8" s="447">
        <v>1.962</v>
      </c>
      <c r="K8" s="447">
        <v>2.1800000000000002</v>
      </c>
      <c r="L8" s="447">
        <v>2.363</v>
      </c>
      <c r="M8" s="447">
        <v>2.528</v>
      </c>
      <c r="N8" s="447">
        <v>2.7519999999999998</v>
      </c>
      <c r="O8" s="447">
        <v>2.8559999999999999</v>
      </c>
    </row>
    <row r="9" spans="1:15" ht="17.5">
      <c r="B9" s="446" t="s">
        <v>596</v>
      </c>
      <c r="C9" s="447">
        <v>0.9</v>
      </c>
      <c r="D9" s="447">
        <v>1</v>
      </c>
      <c r="E9" s="447">
        <v>1.1100000000000001</v>
      </c>
      <c r="F9" s="447">
        <v>1.2</v>
      </c>
      <c r="G9" s="447">
        <v>1.7</v>
      </c>
      <c r="H9" s="447">
        <v>2.34</v>
      </c>
      <c r="I9" s="447">
        <v>2.66</v>
      </c>
      <c r="J9" s="447">
        <v>2.81</v>
      </c>
      <c r="K9" s="447">
        <v>2.71</v>
      </c>
      <c r="L9" s="447">
        <v>2.6989999999999998</v>
      </c>
      <c r="M9" s="447">
        <v>2.76</v>
      </c>
      <c r="N9" s="447">
        <v>2.69</v>
      </c>
      <c r="O9" s="447">
        <v>3.02</v>
      </c>
    </row>
    <row r="10" spans="1:15" ht="17.5">
      <c r="B10" s="442" t="s">
        <v>577</v>
      </c>
      <c r="C10" s="447">
        <v>0.86099999999999999</v>
      </c>
      <c r="D10" s="447">
        <v>0.97499999999999998</v>
      </c>
      <c r="E10" s="447">
        <v>0.98</v>
      </c>
      <c r="F10" s="447">
        <v>1.044</v>
      </c>
      <c r="G10" s="447">
        <v>1.087</v>
      </c>
      <c r="H10" s="447">
        <v>1.3420000000000001</v>
      </c>
      <c r="I10" s="447">
        <v>1.6220000000000001</v>
      </c>
      <c r="J10" s="447">
        <v>1.8740000000000001</v>
      </c>
      <c r="K10" s="447">
        <v>2.1230000000000002</v>
      </c>
      <c r="L10" s="447">
        <v>2.3319999999999999</v>
      </c>
      <c r="M10" s="447">
        <v>2.5110000000000001</v>
      </c>
      <c r="N10" s="447">
        <v>2.524</v>
      </c>
      <c r="O10" s="447"/>
    </row>
    <row r="11" spans="1:15" ht="17.5">
      <c r="B11" s="446" t="s">
        <v>572</v>
      </c>
      <c r="C11" s="447">
        <v>1.048</v>
      </c>
      <c r="D11" s="447">
        <v>1.1286</v>
      </c>
      <c r="E11" s="443"/>
      <c r="F11" s="443"/>
      <c r="G11" s="443">
        <v>1.3380000000000001</v>
      </c>
      <c r="H11" s="443">
        <v>1.4493</v>
      </c>
      <c r="I11" s="443">
        <v>1.6367</v>
      </c>
      <c r="J11" s="443">
        <v>1.8332999999999999</v>
      </c>
      <c r="K11" s="443">
        <v>1.93</v>
      </c>
      <c r="L11" s="443">
        <v>2.06</v>
      </c>
      <c r="M11" s="443">
        <v>2.3740000000000001</v>
      </c>
      <c r="N11" s="443">
        <v>2.5249999999999999</v>
      </c>
      <c r="O11" s="447"/>
    </row>
    <row r="12" spans="1:15" ht="17.5">
      <c r="B12" s="442" t="s">
        <v>589</v>
      </c>
      <c r="C12" s="447">
        <v>0.75209999999999999</v>
      </c>
      <c r="D12" s="447">
        <v>0.81730000000000003</v>
      </c>
      <c r="E12" s="447">
        <v>1.0043</v>
      </c>
      <c r="F12" s="447">
        <v>1.07</v>
      </c>
      <c r="G12" s="447">
        <v>1.1408</v>
      </c>
      <c r="H12" s="447">
        <v>1.2717000000000001</v>
      </c>
      <c r="I12" s="447">
        <v>1.4459</v>
      </c>
      <c r="J12" s="447">
        <v>1.5105</v>
      </c>
      <c r="K12" s="447">
        <v>1.6080000000000001</v>
      </c>
      <c r="L12" s="447"/>
      <c r="M12" s="447"/>
      <c r="N12" s="447"/>
      <c r="O12" s="447"/>
    </row>
    <row r="13" spans="1:15" ht="17.5">
      <c r="B13" s="442" t="s">
        <v>573</v>
      </c>
      <c r="C13" s="447">
        <v>0.33700000000000002</v>
      </c>
      <c r="D13" s="447">
        <v>0.35685699999999998</v>
      </c>
      <c r="E13" s="447">
        <v>0.403028</v>
      </c>
      <c r="F13" s="447">
        <v>0.44304100000000002</v>
      </c>
      <c r="G13" s="447">
        <v>0.439224</v>
      </c>
      <c r="H13" s="447">
        <v>0.53633699999999995</v>
      </c>
      <c r="I13" s="447">
        <v>0.62070000000000003</v>
      </c>
      <c r="J13" s="447">
        <v>0.65169999999999995</v>
      </c>
      <c r="K13" s="447">
        <v>0.76459999999999995</v>
      </c>
      <c r="L13" s="447">
        <v>0.81810000000000005</v>
      </c>
      <c r="M13" s="447">
        <v>0.93489999999999995</v>
      </c>
      <c r="N13" s="447">
        <v>0.97819999999999996</v>
      </c>
      <c r="O13" s="447"/>
    </row>
    <row r="14" spans="1:15" ht="17.5">
      <c r="B14" s="446" t="s">
        <v>580</v>
      </c>
      <c r="C14" s="447">
        <v>8.2000000000000003E-2</v>
      </c>
      <c r="D14" s="447">
        <v>0.16300000000000001</v>
      </c>
      <c r="E14" s="447">
        <v>0.20200000000000001</v>
      </c>
      <c r="F14" s="447">
        <v>0.215</v>
      </c>
      <c r="G14" s="447">
        <v>0.22500000000000001</v>
      </c>
      <c r="H14" s="447">
        <v>0.24007499999999998</v>
      </c>
      <c r="I14" s="447">
        <v>0.27300000000000002</v>
      </c>
      <c r="J14" s="447">
        <v>0.309</v>
      </c>
      <c r="K14" s="447">
        <v>0.33600000000000002</v>
      </c>
      <c r="L14" s="447">
        <v>0.36799999999999999</v>
      </c>
      <c r="M14" s="447">
        <v>0.40899999999999997</v>
      </c>
      <c r="N14" s="447">
        <v>0.40699999999999997</v>
      </c>
      <c r="O14" s="447">
        <v>0.375</v>
      </c>
    </row>
    <row r="15" spans="1:15" ht="17.5">
      <c r="B15" s="446" t="s">
        <v>590</v>
      </c>
      <c r="C15" s="447">
        <v>6.8199999999999997E-2</v>
      </c>
      <c r="D15" s="447">
        <v>0.12</v>
      </c>
      <c r="E15" s="447">
        <v>0.14699999999999999</v>
      </c>
      <c r="F15" s="443"/>
      <c r="G15" s="443">
        <v>0.14899999999999999</v>
      </c>
      <c r="H15" s="443">
        <v>0.16700000000000001</v>
      </c>
      <c r="I15" s="443">
        <v>0.188</v>
      </c>
      <c r="J15" s="443">
        <v>0.25</v>
      </c>
      <c r="K15" s="443">
        <v>0.25</v>
      </c>
      <c r="L15" s="443">
        <v>0.314</v>
      </c>
      <c r="M15" s="444"/>
      <c r="N15" s="444"/>
      <c r="O15" s="447"/>
    </row>
    <row r="16" spans="1:15" ht="17.5">
      <c r="B16" s="442" t="s">
        <v>583</v>
      </c>
      <c r="C16" s="447">
        <v>0.1032</v>
      </c>
      <c r="D16" s="447">
        <v>9.8699999999999996E-2</v>
      </c>
      <c r="E16" s="447">
        <v>9.8699999999999996E-2</v>
      </c>
      <c r="F16" s="447">
        <v>9.9099999999999994E-2</v>
      </c>
      <c r="G16" s="447">
        <v>0.105</v>
      </c>
      <c r="H16" s="447">
        <v>0.11</v>
      </c>
      <c r="I16" s="447">
        <v>0.15</v>
      </c>
      <c r="J16" s="447">
        <v>0.2064</v>
      </c>
      <c r="K16" s="445"/>
      <c r="L16" s="445"/>
      <c r="M16" s="447">
        <v>0.23499999999999999</v>
      </c>
      <c r="N16" s="445"/>
      <c r="O16" s="447"/>
    </row>
    <row r="17" spans="2:15" ht="17.5">
      <c r="B17" s="446" t="s">
        <v>587</v>
      </c>
      <c r="C17" s="447">
        <v>6.5000000000000002E-2</v>
      </c>
      <c r="D17" s="447">
        <v>6.83E-2</v>
      </c>
      <c r="E17" s="447">
        <v>7.4999999999999997E-2</v>
      </c>
      <c r="F17" s="447">
        <v>8.4000000000000005E-2</v>
      </c>
      <c r="G17" s="447">
        <v>0.09</v>
      </c>
      <c r="H17" s="447">
        <v>9.4E-2</v>
      </c>
      <c r="I17" s="447">
        <v>0.108</v>
      </c>
      <c r="J17" s="447">
        <v>0.122</v>
      </c>
      <c r="K17" s="447">
        <v>0.13500000000000001</v>
      </c>
      <c r="L17" s="447">
        <v>0.16</v>
      </c>
      <c r="M17" s="447"/>
      <c r="N17" s="444"/>
      <c r="O17" s="447"/>
    </row>
    <row r="18" spans="2:15" ht="35">
      <c r="B18" s="446" t="s">
        <v>606</v>
      </c>
      <c r="C18" s="447">
        <v>6.0569999999999999E-2</v>
      </c>
      <c r="D18" s="447">
        <v>6.6369999999999998E-2</v>
      </c>
      <c r="E18" s="447">
        <v>6.9599999999999995E-2</v>
      </c>
      <c r="F18" s="447">
        <v>7.2900000000000006E-2</v>
      </c>
      <c r="G18" s="447">
        <v>7.4800000000000005E-2</v>
      </c>
      <c r="H18" s="447">
        <v>8.4720000000000004E-2</v>
      </c>
      <c r="I18" s="447">
        <v>9.4E-2</v>
      </c>
      <c r="J18" s="447">
        <v>0.13300000000000001</v>
      </c>
      <c r="K18" s="447">
        <v>0.17219999999999999</v>
      </c>
      <c r="L18" s="447">
        <v>0.20699999999999999</v>
      </c>
      <c r="M18" s="447">
        <v>0.22800000000000001</v>
      </c>
      <c r="N18" s="444"/>
      <c r="O18" s="447"/>
    </row>
    <row r="19" spans="2:15">
      <c r="B19" t="s">
        <v>670</v>
      </c>
    </row>
    <row r="20" spans="2:15">
      <c r="B20" s="727" t="s">
        <v>675</v>
      </c>
    </row>
  </sheetData>
  <pageMargins left="0.7" right="0.7" top="0.75" bottom="0.75" header="0.3" footer="0.3"/>
  <pageSetup paperSize="9" orientation="portrait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08D75-1509-4CCB-A260-2C67428ADE47}">
  <sheetPr codeName="Feuil19">
    <tabColor rgb="FF92D050"/>
  </sheetPr>
  <dimension ref="A1:P34"/>
  <sheetViews>
    <sheetView showGridLines="0" zoomScale="69" zoomScaleNormal="85" workbookViewId="0">
      <selection activeCell="D5" sqref="D5"/>
    </sheetView>
  </sheetViews>
  <sheetFormatPr baseColWidth="10" defaultColWidth="10.5" defaultRowHeight="15.5"/>
  <cols>
    <col min="1" max="1" width="14.08203125" customWidth="1"/>
  </cols>
  <sheetData>
    <row r="1" spans="1:4" ht="63">
      <c r="A1" s="333" t="s">
        <v>568</v>
      </c>
      <c r="B1" s="333" t="s">
        <v>603</v>
      </c>
      <c r="C1" s="333" t="s">
        <v>604</v>
      </c>
    </row>
    <row r="2" spans="1:4">
      <c r="A2" s="335" t="s">
        <v>571</v>
      </c>
      <c r="B2" s="336">
        <v>15.3</v>
      </c>
      <c r="C2" s="337">
        <v>6.3E-2</v>
      </c>
    </row>
    <row r="3" spans="1:4">
      <c r="A3" s="335" t="s">
        <v>572</v>
      </c>
      <c r="B3" s="339">
        <v>2.5249999999999999</v>
      </c>
      <c r="C3" s="337">
        <v>0.115</v>
      </c>
    </row>
    <row r="4" spans="1:4">
      <c r="A4" s="335" t="s">
        <v>573</v>
      </c>
      <c r="B4" s="339">
        <v>0.97799999999999998</v>
      </c>
      <c r="C4" s="341">
        <v>3.7999999999999999E-2</v>
      </c>
    </row>
    <row r="5" spans="1:4">
      <c r="A5" s="335" t="s">
        <v>574</v>
      </c>
      <c r="B5" s="339">
        <v>0.33</v>
      </c>
      <c r="C5" s="342">
        <v>1.4999999999999999E-2</v>
      </c>
    </row>
    <row r="6" spans="1:4">
      <c r="A6" s="335" t="s">
        <v>575</v>
      </c>
      <c r="B6" s="343">
        <v>0.01</v>
      </c>
      <c r="C6" s="344">
        <v>1E-3</v>
      </c>
    </row>
    <row r="7" spans="1:4">
      <c r="A7" s="335" t="s">
        <v>576</v>
      </c>
      <c r="B7" s="343">
        <v>9.9000000000000005E-2</v>
      </c>
      <c r="C7" s="342">
        <v>2.1999999999999999E-2</v>
      </c>
    </row>
    <row r="8" spans="1:4">
      <c r="A8" s="335" t="s">
        <v>577</v>
      </c>
      <c r="B8" s="345">
        <v>2.524</v>
      </c>
      <c r="C8" s="341">
        <v>0.13</v>
      </c>
    </row>
    <row r="9" spans="1:4">
      <c r="A9" s="335" t="s">
        <v>578</v>
      </c>
      <c r="B9" s="336">
        <v>2.8559999999999999</v>
      </c>
      <c r="C9" s="342">
        <v>2.5000000000000001E-2</v>
      </c>
    </row>
    <row r="10" spans="1:4">
      <c r="A10" s="335" t="s">
        <v>579</v>
      </c>
      <c r="B10" s="345">
        <v>9.2999999999999999E-2</v>
      </c>
      <c r="C10" s="341">
        <v>0.05</v>
      </c>
    </row>
    <row r="11" spans="1:4">
      <c r="A11" s="335" t="s">
        <v>580</v>
      </c>
      <c r="B11" s="336">
        <v>0.375</v>
      </c>
      <c r="C11" s="337">
        <v>2.1999999999999999E-2</v>
      </c>
    </row>
    <row r="12" spans="1:4">
      <c r="A12" s="335" t="s">
        <v>184</v>
      </c>
      <c r="B12" s="336">
        <v>12.791</v>
      </c>
      <c r="C12" s="337">
        <v>0.06</v>
      </c>
      <c r="D12" s="346"/>
    </row>
    <row r="13" spans="1:4">
      <c r="A13" s="335" t="s">
        <v>581</v>
      </c>
      <c r="B13" s="343">
        <v>9.5000000000000001E-2</v>
      </c>
      <c r="C13" s="342">
        <v>4.0000000000000001E-3</v>
      </c>
      <c r="D13" s="70"/>
    </row>
    <row r="14" spans="1:4">
      <c r="A14" s="335" t="s">
        <v>582</v>
      </c>
      <c r="B14" s="343">
        <v>0.03</v>
      </c>
      <c r="C14" s="342">
        <v>3.0000000000000001E-3</v>
      </c>
      <c r="D14" s="70"/>
    </row>
    <row r="15" spans="1:4">
      <c r="A15" s="335" t="s">
        <v>583</v>
      </c>
      <c r="B15" s="345">
        <v>0.23499999999999999</v>
      </c>
      <c r="C15" s="342">
        <v>0.01</v>
      </c>
      <c r="D15" s="70"/>
    </row>
    <row r="16" spans="1:4">
      <c r="A16" s="335" t="s">
        <v>584</v>
      </c>
      <c r="B16" s="336">
        <v>5.0170000000000003</v>
      </c>
      <c r="C16" s="341">
        <v>3.4000000000000002E-2</v>
      </c>
      <c r="D16" s="70"/>
    </row>
    <row r="17" spans="1:16">
      <c r="A17" s="335" t="s">
        <v>585</v>
      </c>
      <c r="B17" s="343">
        <v>0.105</v>
      </c>
      <c r="C17" s="342">
        <v>1.4999999999999999E-2</v>
      </c>
      <c r="D17" s="70"/>
    </row>
    <row r="18" spans="1:16">
      <c r="A18" s="335" t="s">
        <v>586</v>
      </c>
      <c r="B18" s="343">
        <v>0.12</v>
      </c>
      <c r="C18" s="342">
        <v>8.0000000000000002E-3</v>
      </c>
      <c r="D18" s="70"/>
    </row>
    <row r="19" spans="1:16">
      <c r="A19" s="335" t="s">
        <v>587</v>
      </c>
      <c r="B19" s="343">
        <v>0.16</v>
      </c>
      <c r="C19" s="341">
        <v>0.11</v>
      </c>
      <c r="D19" s="70"/>
    </row>
    <row r="20" spans="1:16">
      <c r="A20" s="335" t="s">
        <v>589</v>
      </c>
      <c r="B20" s="343">
        <v>1.6080000000000001</v>
      </c>
      <c r="C20" s="347">
        <v>4.7E-2</v>
      </c>
      <c r="D20" s="70"/>
    </row>
    <row r="21" spans="1:16">
      <c r="A21" s="335" t="s">
        <v>590</v>
      </c>
      <c r="B21" s="343">
        <v>0.314</v>
      </c>
      <c r="C21" s="342">
        <v>5.0000000000000001E-3</v>
      </c>
      <c r="D21" s="70"/>
    </row>
    <row r="22" spans="1:16">
      <c r="A22" s="335" t="s">
        <v>591</v>
      </c>
      <c r="B22" s="343">
        <v>6.0999999999999999E-2</v>
      </c>
      <c r="C22" s="342">
        <v>2E-3</v>
      </c>
      <c r="D22" s="70"/>
    </row>
    <row r="23" spans="1:16">
      <c r="A23" s="335" t="s">
        <v>592</v>
      </c>
      <c r="B23" s="343">
        <v>0.22800000000000001</v>
      </c>
      <c r="C23" s="342">
        <v>1.4999999999999999E-2</v>
      </c>
    </row>
    <row r="24" spans="1:16">
      <c r="A24" s="335" t="s">
        <v>593</v>
      </c>
      <c r="B24" s="343">
        <v>0.13700000000000001</v>
      </c>
      <c r="C24" s="342">
        <v>1.2E-2</v>
      </c>
      <c r="D24" s="70"/>
    </row>
    <row r="25" spans="1:16">
      <c r="A25" s="335" t="s">
        <v>594</v>
      </c>
      <c r="B25" s="348">
        <v>4.0000000000000001E-3</v>
      </c>
      <c r="C25" s="342">
        <v>2E-3</v>
      </c>
      <c r="D25" s="70"/>
    </row>
    <row r="26" spans="1:16">
      <c r="A26" s="335" t="s">
        <v>595</v>
      </c>
      <c r="B26" s="348">
        <v>4.9000000000000002E-2</v>
      </c>
      <c r="C26" s="342">
        <v>1.7999999999999999E-2</v>
      </c>
    </row>
    <row r="27" spans="1:16">
      <c r="A27" s="335" t="s">
        <v>596</v>
      </c>
      <c r="B27" s="336">
        <v>3.02</v>
      </c>
      <c r="C27" s="337">
        <v>8.2000000000000003E-2</v>
      </c>
    </row>
    <row r="28" spans="1:16">
      <c r="A28" s="335" t="s">
        <v>607</v>
      </c>
      <c r="B28" s="336">
        <v>3.9329999999999998</v>
      </c>
      <c r="C28" s="337">
        <v>0.112</v>
      </c>
    </row>
    <row r="29" spans="1:16">
      <c r="A29" s="335" t="s">
        <v>608</v>
      </c>
      <c r="B29" s="336">
        <v>3.5</v>
      </c>
      <c r="C29" s="341">
        <v>1.7999999999999999E-2</v>
      </c>
    </row>
    <row r="30" spans="1:16">
      <c r="A30" s="727" t="s">
        <v>675</v>
      </c>
    </row>
    <row r="31" spans="1:16">
      <c r="P31" t="s">
        <v>609</v>
      </c>
    </row>
    <row r="32" spans="1:16">
      <c r="A32" s="334" t="s">
        <v>610</v>
      </c>
    </row>
    <row r="33" spans="1:1">
      <c r="A33" s="338" t="s">
        <v>600</v>
      </c>
    </row>
    <row r="34" spans="1:1">
      <c r="A34" s="340" t="s">
        <v>599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3B409-2433-4831-8DEB-31E95B11546E}">
  <sheetPr codeName="Feuil26">
    <tabColor rgb="FFCC66FF"/>
  </sheetPr>
  <dimension ref="B1:E14"/>
  <sheetViews>
    <sheetView workbookViewId="0">
      <selection activeCell="I8" sqref="I8"/>
    </sheetView>
  </sheetViews>
  <sheetFormatPr baseColWidth="10" defaultColWidth="11" defaultRowHeight="15.5"/>
  <cols>
    <col min="1" max="1" width="5.5" customWidth="1"/>
    <col min="2" max="2" width="12.25" customWidth="1"/>
    <col min="3" max="3" width="11.08203125" bestFit="1" customWidth="1"/>
    <col min="4" max="4" width="6" bestFit="1" customWidth="1"/>
    <col min="5" max="5" width="5.25" customWidth="1"/>
  </cols>
  <sheetData>
    <row r="1" spans="2:5">
      <c r="B1" s="313" t="s">
        <v>611</v>
      </c>
    </row>
    <row r="2" spans="2:5">
      <c r="C2" s="610"/>
      <c r="D2" s="610"/>
      <c r="E2" s="610"/>
    </row>
    <row r="3" spans="2:5" ht="26">
      <c r="B3" s="612"/>
      <c r="C3" s="613" t="s">
        <v>612</v>
      </c>
      <c r="D3" s="614" t="s">
        <v>613</v>
      </c>
      <c r="E3" s="615" t="s">
        <v>110</v>
      </c>
    </row>
    <row r="4" spans="2:5">
      <c r="B4" s="616" t="s">
        <v>614</v>
      </c>
      <c r="C4" s="617">
        <v>134</v>
      </c>
      <c r="D4" s="618">
        <v>-7.0000000000000007E-2</v>
      </c>
      <c r="E4" s="619">
        <v>0.09</v>
      </c>
    </row>
    <row r="5" spans="2:5">
      <c r="B5" s="620" t="s">
        <v>615</v>
      </c>
      <c r="C5" s="617">
        <v>55</v>
      </c>
      <c r="D5" s="618">
        <v>-7.0000000000000007E-2</v>
      </c>
      <c r="E5" s="619">
        <v>0.04</v>
      </c>
    </row>
    <row r="6" spans="2:5">
      <c r="B6" s="620" t="s">
        <v>616</v>
      </c>
      <c r="C6" s="617">
        <v>159</v>
      </c>
      <c r="D6" s="618">
        <v>0.08</v>
      </c>
      <c r="E6" s="619">
        <v>0.11</v>
      </c>
    </row>
    <row r="7" spans="2:5">
      <c r="B7" s="620" t="s">
        <v>49</v>
      </c>
      <c r="C7" s="617">
        <v>421</v>
      </c>
      <c r="D7" s="618">
        <v>0.05</v>
      </c>
      <c r="E7" s="619">
        <v>0.28999999999999998</v>
      </c>
    </row>
    <row r="8" spans="2:5" ht="26">
      <c r="B8" s="621" t="s">
        <v>617</v>
      </c>
      <c r="C8" s="622">
        <v>769</v>
      </c>
      <c r="D8" s="623">
        <v>0.03</v>
      </c>
      <c r="E8" s="624">
        <v>0.53</v>
      </c>
    </row>
    <row r="9" spans="2:5">
      <c r="B9" s="620" t="s">
        <v>618</v>
      </c>
      <c r="C9" s="617">
        <v>129</v>
      </c>
      <c r="D9" s="618">
        <v>0.12</v>
      </c>
      <c r="E9" s="619">
        <v>0.09</v>
      </c>
    </row>
    <row r="10" spans="2:5">
      <c r="B10" s="621" t="s">
        <v>246</v>
      </c>
      <c r="C10" s="622">
        <v>898</v>
      </c>
      <c r="D10" s="623">
        <v>0.05</v>
      </c>
      <c r="E10" s="624">
        <v>0.61</v>
      </c>
    </row>
    <row r="11" spans="2:5">
      <c r="B11" s="620" t="s">
        <v>619</v>
      </c>
      <c r="C11" s="617">
        <v>565</v>
      </c>
      <c r="D11" s="618">
        <v>2.3300000000000001E-2</v>
      </c>
      <c r="E11" s="619">
        <v>0.39</v>
      </c>
    </row>
    <row r="12" spans="2:5">
      <c r="B12" s="621" t="s">
        <v>188</v>
      </c>
      <c r="C12" s="622">
        <v>1463</v>
      </c>
      <c r="D12" s="623">
        <v>0.06</v>
      </c>
      <c r="E12" s="624">
        <v>1</v>
      </c>
    </row>
    <row r="13" spans="2:5">
      <c r="B13" s="612"/>
      <c r="C13" s="612"/>
      <c r="D13" s="612"/>
      <c r="E13" s="611" t="s">
        <v>620</v>
      </c>
    </row>
    <row r="14" spans="2:5">
      <c r="B14" s="612"/>
      <c r="C14" s="612"/>
      <c r="D14" s="612"/>
      <c r="E14" s="611" t="s">
        <v>213</v>
      </c>
    </row>
  </sheetData>
  <conditionalFormatting sqref="D4:D12">
    <cfRule type="iconSet" priority="1">
      <iconSet iconSet="4Arrows">
        <cfvo type="percent" val="0"/>
        <cfvo type="num" val="-0.05"/>
        <cfvo type="num" val="0"/>
        <cfvo type="num" val="0.05"/>
      </iconSet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508ED-00E1-4152-925C-D182DBAF00B2}">
  <sheetPr codeName="Feuil20">
    <tabColor rgb="FFCC66FF"/>
  </sheetPr>
  <dimension ref="A1:M117"/>
  <sheetViews>
    <sheetView showGridLines="0" zoomScale="73" workbookViewId="0">
      <selection activeCell="M1" sqref="M1"/>
    </sheetView>
  </sheetViews>
  <sheetFormatPr baseColWidth="10" defaultColWidth="11" defaultRowHeight="15.5"/>
  <cols>
    <col min="1" max="1" width="23.58203125" bestFit="1" customWidth="1"/>
    <col min="3" max="3" width="14.08203125" customWidth="1"/>
    <col min="5" max="5" width="12.25" customWidth="1"/>
    <col min="7" max="7" width="13.33203125" customWidth="1"/>
    <col min="9" max="9" width="12.83203125" customWidth="1"/>
    <col min="11" max="11" width="12.58203125" customWidth="1"/>
  </cols>
  <sheetData>
    <row r="1" spans="1:13">
      <c r="A1" t="s">
        <v>562</v>
      </c>
      <c r="B1" t="s">
        <v>563</v>
      </c>
      <c r="C1" t="s">
        <v>564</v>
      </c>
      <c r="D1" t="s">
        <v>621</v>
      </c>
      <c r="E1" t="s">
        <v>622</v>
      </c>
      <c r="F1" t="s">
        <v>623</v>
      </c>
      <c r="G1" t="s">
        <v>624</v>
      </c>
      <c r="H1" t="s">
        <v>625</v>
      </c>
      <c r="I1" t="s">
        <v>626</v>
      </c>
      <c r="J1" t="s">
        <v>627</v>
      </c>
      <c r="K1" t="s">
        <v>628</v>
      </c>
      <c r="M1" s="4" t="s">
        <v>676</v>
      </c>
    </row>
    <row r="2" spans="1:13">
      <c r="A2" t="s">
        <v>513</v>
      </c>
      <c r="B2">
        <v>59</v>
      </c>
      <c r="C2">
        <v>0.11320754716981132</v>
      </c>
      <c r="D2">
        <v>177.70311100000023</v>
      </c>
      <c r="E2">
        <v>0.2234908260449596</v>
      </c>
      <c r="F2">
        <v>122.07118000000014</v>
      </c>
      <c r="G2">
        <v>4.2790828791581879E-2</v>
      </c>
      <c r="H2">
        <v>299.77429099999978</v>
      </c>
      <c r="I2">
        <v>0.14284757764538625</v>
      </c>
      <c r="J2">
        <v>0.42702890455840425</v>
      </c>
      <c r="K2">
        <v>702</v>
      </c>
    </row>
    <row r="3" spans="1:13">
      <c r="A3" t="s">
        <v>552</v>
      </c>
      <c r="B3">
        <v>44</v>
      </c>
      <c r="C3">
        <v>0</v>
      </c>
      <c r="D3">
        <v>89.608202000000006</v>
      </c>
      <c r="E3">
        <v>0.67865663561311251</v>
      </c>
      <c r="F3">
        <v>108.83975700000002</v>
      </c>
      <c r="G3">
        <v>-0.20718923773741038</v>
      </c>
      <c r="H3">
        <v>198.44795900000014</v>
      </c>
      <c r="I3">
        <v>4.0823893093778346E-2</v>
      </c>
      <c r="J3">
        <v>7.7367625341130661E-2</v>
      </c>
      <c r="K3">
        <v>2565</v>
      </c>
    </row>
    <row r="4" spans="1:13">
      <c r="A4" t="s">
        <v>530</v>
      </c>
      <c r="B4">
        <v>20</v>
      </c>
      <c r="C4">
        <v>1</v>
      </c>
      <c r="D4">
        <v>88.089776999999984</v>
      </c>
      <c r="E4">
        <v>4.9753821440105102E-2</v>
      </c>
      <c r="F4">
        <v>50.643612000000005</v>
      </c>
      <c r="G4">
        <v>2.0976580830631839</v>
      </c>
      <c r="H4">
        <v>138.73338900000002</v>
      </c>
      <c r="I4">
        <v>0.38368511235870983</v>
      </c>
      <c r="J4">
        <v>0.2121305642201835</v>
      </c>
      <c r="K4">
        <v>654</v>
      </c>
    </row>
    <row r="5" spans="1:13">
      <c r="A5" t="s">
        <v>398</v>
      </c>
      <c r="B5">
        <v>38</v>
      </c>
      <c r="C5">
        <v>0.31034482758620691</v>
      </c>
      <c r="D5">
        <v>233.40915600000005</v>
      </c>
      <c r="E5">
        <v>0.59193258764152257</v>
      </c>
      <c r="F5">
        <v>63.640152999999998</v>
      </c>
      <c r="G5">
        <v>0.34261926160337552</v>
      </c>
      <c r="H5">
        <v>297.04930900000011</v>
      </c>
      <c r="I5">
        <v>0.53102416761158711</v>
      </c>
      <c r="J5">
        <v>0.40691686164383578</v>
      </c>
      <c r="K5">
        <v>730</v>
      </c>
    </row>
    <row r="6" spans="1:13">
      <c r="A6" t="s">
        <v>376</v>
      </c>
      <c r="B6">
        <v>31</v>
      </c>
      <c r="C6">
        <v>0.10714285714285714</v>
      </c>
      <c r="D6">
        <v>81.717892999999961</v>
      </c>
      <c r="E6">
        <v>0.1142336105808557</v>
      </c>
      <c r="F6">
        <v>28.162053999999998</v>
      </c>
      <c r="G6">
        <v>5.2787065420560803E-2</v>
      </c>
      <c r="H6">
        <v>109.87994700000002</v>
      </c>
      <c r="I6">
        <v>9.7811439704266118E-2</v>
      </c>
      <c r="J6">
        <v>0.84523036153846165</v>
      </c>
      <c r="K6">
        <v>130</v>
      </c>
    </row>
    <row r="7" spans="1:13">
      <c r="A7" t="s">
        <v>430</v>
      </c>
      <c r="B7">
        <v>18</v>
      </c>
      <c r="C7">
        <v>-0.1</v>
      </c>
      <c r="D7">
        <v>98.192442999999955</v>
      </c>
      <c r="E7">
        <v>0.28113639803352541</v>
      </c>
      <c r="F7">
        <v>0.99430400000000008</v>
      </c>
      <c r="G7">
        <v>-0.94336709004955288</v>
      </c>
      <c r="H7">
        <v>99.186746999999968</v>
      </c>
      <c r="I7">
        <v>5.2917746794647315E-2</v>
      </c>
      <c r="J7">
        <v>0.99186746999999964</v>
      </c>
      <c r="K7">
        <v>100</v>
      </c>
    </row>
    <row r="8" spans="1:13">
      <c r="A8" t="s">
        <v>420</v>
      </c>
      <c r="B8">
        <v>224</v>
      </c>
      <c r="C8">
        <v>7.6923076923076927E-2</v>
      </c>
      <c r="D8">
        <v>1401.216816999997</v>
      </c>
      <c r="E8">
        <v>0.1792811714433892</v>
      </c>
      <c r="F8">
        <v>630.60600099999965</v>
      </c>
      <c r="G8">
        <v>-0.27559890777988599</v>
      </c>
      <c r="H8">
        <v>2031.8228179999974</v>
      </c>
      <c r="I8">
        <v>-1.3063180830852339E-2</v>
      </c>
      <c r="J8">
        <v>0.19372833886346275</v>
      </c>
      <c r="K8">
        <v>10488</v>
      </c>
    </row>
    <row r="9" spans="1:13">
      <c r="A9" t="s">
        <v>540</v>
      </c>
      <c r="B9">
        <v>1</v>
      </c>
      <c r="C9">
        <v>0</v>
      </c>
      <c r="D9">
        <v>8.0214000000000008E-2</v>
      </c>
      <c r="E9">
        <v>-0.55436666666666656</v>
      </c>
      <c r="F9">
        <v>0</v>
      </c>
      <c r="G9" t="s">
        <v>145</v>
      </c>
      <c r="H9">
        <v>8.0214000000000008E-2</v>
      </c>
      <c r="I9">
        <v>-0.55436666666666656</v>
      </c>
      <c r="J9" t="s">
        <v>145</v>
      </c>
      <c r="K9">
        <v>0</v>
      </c>
    </row>
    <row r="10" spans="1:13">
      <c r="A10" t="s">
        <v>408</v>
      </c>
      <c r="B10">
        <v>21</v>
      </c>
      <c r="C10">
        <v>0</v>
      </c>
      <c r="D10">
        <v>50.324423000000003</v>
      </c>
      <c r="E10">
        <v>-1.6159547222928061E-2</v>
      </c>
      <c r="F10">
        <v>16.761999999999997</v>
      </c>
      <c r="G10">
        <v>9.7590361445782561E-3</v>
      </c>
      <c r="H10">
        <v>67.086423000000011</v>
      </c>
      <c r="I10">
        <v>-9.8091098286371293E-3</v>
      </c>
      <c r="J10">
        <v>0.95837747142857155</v>
      </c>
      <c r="K10">
        <v>70</v>
      </c>
    </row>
    <row r="11" spans="1:13">
      <c r="A11" t="s">
        <v>488</v>
      </c>
      <c r="B11">
        <v>130</v>
      </c>
      <c r="C11">
        <v>0.1206896551724138</v>
      </c>
      <c r="D11">
        <v>281.04571700000008</v>
      </c>
      <c r="E11">
        <v>0.16106095032872098</v>
      </c>
      <c r="F11">
        <v>251.71829299999973</v>
      </c>
      <c r="G11">
        <v>5.5678453730085564E-2</v>
      </c>
      <c r="H11">
        <v>532.76400999999987</v>
      </c>
      <c r="I11">
        <v>0.10876635998714651</v>
      </c>
      <c r="J11">
        <v>7.4201115598885772E-2</v>
      </c>
      <c r="K11">
        <v>7180</v>
      </c>
    </row>
    <row r="12" spans="1:13">
      <c r="A12" t="s">
        <v>386</v>
      </c>
      <c r="B12">
        <v>653</v>
      </c>
      <c r="C12">
        <v>5.1529790660225443E-2</v>
      </c>
      <c r="D12">
        <v>9042.4727990000047</v>
      </c>
      <c r="E12">
        <v>0.32028227143140131</v>
      </c>
      <c r="F12">
        <v>3826.1285889999976</v>
      </c>
      <c r="G12">
        <v>-0.24504129777340869</v>
      </c>
      <c r="H12">
        <v>12868.601388000005</v>
      </c>
      <c r="I12">
        <v>7.9862323484576198E-2</v>
      </c>
      <c r="J12">
        <v>0.1863502286260427</v>
      </c>
      <c r="K12">
        <v>69056</v>
      </c>
    </row>
    <row r="13" spans="1:13">
      <c r="A13" t="s">
        <v>380</v>
      </c>
      <c r="B13">
        <v>41</v>
      </c>
      <c r="C13">
        <v>0.17142857142857143</v>
      </c>
      <c r="D13">
        <v>154.16092099999992</v>
      </c>
      <c r="E13">
        <v>0.37533161745026239</v>
      </c>
      <c r="F13">
        <v>27.773923999999994</v>
      </c>
      <c r="G13">
        <v>1.7285327082264823E-2</v>
      </c>
      <c r="H13">
        <v>181.93484499999991</v>
      </c>
      <c r="I13">
        <v>0.30520291695362656</v>
      </c>
      <c r="J13">
        <v>0.22544590458488217</v>
      </c>
      <c r="K13">
        <v>807</v>
      </c>
    </row>
    <row r="14" spans="1:13">
      <c r="A14" t="s">
        <v>378</v>
      </c>
      <c r="B14">
        <v>247</v>
      </c>
      <c r="C14">
        <v>7.8602620087336247E-2</v>
      </c>
      <c r="D14">
        <v>3702.0364779999973</v>
      </c>
      <c r="E14">
        <v>0.13271133081102032</v>
      </c>
      <c r="F14">
        <v>1161.9948859999997</v>
      </c>
      <c r="G14">
        <v>-5.7488211250752257E-2</v>
      </c>
      <c r="H14">
        <v>4864.0313640000004</v>
      </c>
      <c r="I14">
        <v>8.0615643023588909E-2</v>
      </c>
      <c r="J14">
        <v>0.46711143416882744</v>
      </c>
      <c r="K14">
        <v>10413</v>
      </c>
    </row>
    <row r="15" spans="1:13">
      <c r="A15" t="s">
        <v>464</v>
      </c>
      <c r="B15">
        <v>1</v>
      </c>
      <c r="C15">
        <v>-0.5</v>
      </c>
      <c r="D15">
        <v>0</v>
      </c>
      <c r="E15" t="s">
        <v>145</v>
      </c>
      <c r="F15">
        <v>0.5</v>
      </c>
      <c r="G15">
        <v>-0.7967479674796748</v>
      </c>
      <c r="H15">
        <v>0.5</v>
      </c>
      <c r="I15">
        <v>-0.7967479674796748</v>
      </c>
      <c r="J15" t="s">
        <v>145</v>
      </c>
      <c r="K15" t="e">
        <v>#N/A</v>
      </c>
    </row>
    <row r="16" spans="1:13">
      <c r="A16" t="s">
        <v>528</v>
      </c>
      <c r="B16">
        <v>2</v>
      </c>
      <c r="C16">
        <v>0</v>
      </c>
      <c r="D16">
        <v>4.3008160000000002</v>
      </c>
      <c r="E16">
        <v>0.19467111111111113</v>
      </c>
      <c r="F16">
        <v>0</v>
      </c>
      <c r="G16">
        <v>-1</v>
      </c>
      <c r="H16">
        <v>4.3008160000000002</v>
      </c>
      <c r="I16">
        <v>-3.5691479820627751E-2</v>
      </c>
      <c r="J16">
        <v>0.43008160000000001</v>
      </c>
      <c r="K16">
        <v>10</v>
      </c>
    </row>
    <row r="17" spans="1:11">
      <c r="A17" t="s">
        <v>517</v>
      </c>
      <c r="B17">
        <v>65</v>
      </c>
      <c r="C17">
        <v>0.22641509433962265</v>
      </c>
      <c r="D17">
        <v>550.87260800000001</v>
      </c>
      <c r="E17">
        <v>6.2288014890127689E-2</v>
      </c>
      <c r="F17">
        <v>40.587710999999985</v>
      </c>
      <c r="G17">
        <v>-3.5142133789759375E-2</v>
      </c>
      <c r="H17">
        <v>591.46031900000003</v>
      </c>
      <c r="I17">
        <v>5.497759694405225E-2</v>
      </c>
      <c r="J17">
        <v>1.458595114673243E-2</v>
      </c>
      <c r="K17">
        <v>40550</v>
      </c>
    </row>
    <row r="18" spans="1:11">
      <c r="A18" t="s">
        <v>492</v>
      </c>
      <c r="B18">
        <v>87</v>
      </c>
      <c r="C18">
        <v>0.12987012987012986</v>
      </c>
      <c r="D18">
        <v>906.66389299999958</v>
      </c>
      <c r="E18">
        <v>0.23167545641866066</v>
      </c>
      <c r="F18">
        <v>221.1888809999999</v>
      </c>
      <c r="G18">
        <v>0.45329689614843771</v>
      </c>
      <c r="H18">
        <v>1127.8527739999988</v>
      </c>
      <c r="I18">
        <v>0.26964637308790806</v>
      </c>
      <c r="J18">
        <v>2.8495522334512351E-2</v>
      </c>
      <c r="K18">
        <v>39580</v>
      </c>
    </row>
    <row r="19" spans="1:11">
      <c r="A19" t="s">
        <v>490</v>
      </c>
      <c r="B19">
        <v>103</v>
      </c>
      <c r="C19">
        <v>0.11956521739130435</v>
      </c>
      <c r="D19">
        <v>705.44732399999941</v>
      </c>
      <c r="E19">
        <v>0.40747448500144506</v>
      </c>
      <c r="F19">
        <v>857.72776199999964</v>
      </c>
      <c r="G19">
        <v>-7.0976161567148283E-2</v>
      </c>
      <c r="H19">
        <v>1563.175086</v>
      </c>
      <c r="I19">
        <v>9.7371577679308013E-2</v>
      </c>
      <c r="J19">
        <v>0.37830955614714423</v>
      </c>
      <c r="K19">
        <v>4132</v>
      </c>
    </row>
    <row r="20" spans="1:11">
      <c r="A20" t="s">
        <v>532</v>
      </c>
      <c r="B20">
        <v>25</v>
      </c>
      <c r="C20">
        <v>0</v>
      </c>
      <c r="D20">
        <v>62.63037600000002</v>
      </c>
      <c r="E20">
        <v>2.5382711198428522E-2</v>
      </c>
      <c r="F20">
        <v>18.843399999999992</v>
      </c>
      <c r="G20">
        <v>4.9813333333329031E-3</v>
      </c>
      <c r="H20">
        <v>81.473776000000029</v>
      </c>
      <c r="I20">
        <v>2.0590955781035269E-2</v>
      </c>
      <c r="J20">
        <v>0.31950500392156872</v>
      </c>
      <c r="K20">
        <v>255</v>
      </c>
    </row>
    <row r="21" spans="1:11">
      <c r="A21" t="s">
        <v>382</v>
      </c>
      <c r="B21">
        <v>335</v>
      </c>
      <c r="C21">
        <v>6.6878980891719744E-2</v>
      </c>
      <c r="D21">
        <v>1675.2665109999928</v>
      </c>
      <c r="E21">
        <v>3.4470745529740283E-2</v>
      </c>
      <c r="F21">
        <v>1338.0166999999976</v>
      </c>
      <c r="G21">
        <v>0.10063078188969923</v>
      </c>
      <c r="H21">
        <v>3013.2832110000068</v>
      </c>
      <c r="I21">
        <v>6.2839706738838333E-2</v>
      </c>
      <c r="J21">
        <v>0.31222497264532245</v>
      </c>
      <c r="K21">
        <v>9651</v>
      </c>
    </row>
    <row r="22" spans="1:11">
      <c r="A22" t="s">
        <v>438</v>
      </c>
      <c r="B22">
        <v>5</v>
      </c>
      <c r="C22">
        <v>0.25</v>
      </c>
      <c r="D22">
        <v>8.8635359999999999</v>
      </c>
      <c r="E22">
        <v>2.1319915194346288</v>
      </c>
      <c r="F22">
        <v>0.96</v>
      </c>
      <c r="G22">
        <v>-0.7931034482758621</v>
      </c>
      <c r="H22">
        <v>9.8235360000000007</v>
      </c>
      <c r="I22">
        <v>0.31506506024096381</v>
      </c>
      <c r="J22" t="s">
        <v>145</v>
      </c>
      <c r="K22" t="e">
        <v>#N/A</v>
      </c>
    </row>
    <row r="23" spans="1:11">
      <c r="A23" t="s">
        <v>544</v>
      </c>
      <c r="B23">
        <v>3</v>
      </c>
      <c r="C23">
        <v>0.5</v>
      </c>
      <c r="D23">
        <v>1.84</v>
      </c>
      <c r="E23">
        <v>0.58620689655172431</v>
      </c>
      <c r="F23">
        <v>0.13</v>
      </c>
      <c r="G23">
        <v>-0.56666666666666665</v>
      </c>
      <c r="H23">
        <v>1.97</v>
      </c>
      <c r="I23">
        <v>0.34931506849315069</v>
      </c>
      <c r="J23" t="s">
        <v>145</v>
      </c>
      <c r="K23" t="e">
        <v>#N/A</v>
      </c>
    </row>
    <row r="24" spans="1:11">
      <c r="A24" t="s">
        <v>402</v>
      </c>
      <c r="B24">
        <v>236</v>
      </c>
      <c r="C24">
        <v>8.5470085470085479E-3</v>
      </c>
      <c r="D24">
        <v>2811.5749859999983</v>
      </c>
      <c r="E24">
        <v>0.22776784658057916</v>
      </c>
      <c r="F24">
        <v>930.72306700000001</v>
      </c>
      <c r="G24">
        <v>-0.29984408658247286</v>
      </c>
      <c r="H24">
        <v>3742.2980529999982</v>
      </c>
      <c r="I24">
        <v>3.3984676970729606E-2</v>
      </c>
      <c r="J24">
        <v>0.29809606922096527</v>
      </c>
      <c r="K24">
        <v>12554</v>
      </c>
    </row>
    <row r="25" spans="1:11">
      <c r="A25" s="590" t="s">
        <v>534</v>
      </c>
      <c r="B25">
        <v>10</v>
      </c>
      <c r="C25">
        <v>0</v>
      </c>
      <c r="D25">
        <v>6.1846919999999992</v>
      </c>
      <c r="E25">
        <v>-0.25993873399545309</v>
      </c>
      <c r="F25">
        <v>3.9303370000000006</v>
      </c>
      <c r="G25">
        <v>-2.1574060243962866E-2</v>
      </c>
      <c r="H25">
        <v>10.115028999999998</v>
      </c>
      <c r="I25">
        <v>-0.18255786326167778</v>
      </c>
      <c r="J25">
        <v>0.25287572499999994</v>
      </c>
      <c r="K25">
        <v>40</v>
      </c>
    </row>
    <row r="26" spans="1:11">
      <c r="A26" t="s">
        <v>370</v>
      </c>
      <c r="B26">
        <v>420</v>
      </c>
      <c r="C26">
        <v>4.738154613466334E-2</v>
      </c>
      <c r="D26">
        <v>3889.4845029999951</v>
      </c>
      <c r="E26">
        <v>0.1408447796397963</v>
      </c>
      <c r="F26">
        <v>1708.1789290000004</v>
      </c>
      <c r="G26">
        <v>-3.6840906900857805E-2</v>
      </c>
      <c r="H26">
        <v>5597.6634320000057</v>
      </c>
      <c r="I26">
        <v>8.0042238017571807E-2</v>
      </c>
      <c r="J26">
        <v>0.34425974366543699</v>
      </c>
      <c r="K26">
        <v>16260</v>
      </c>
    </row>
    <row r="27" spans="1:11">
      <c r="A27" t="s">
        <v>546</v>
      </c>
      <c r="B27">
        <v>2</v>
      </c>
      <c r="C27" t="s">
        <v>145</v>
      </c>
      <c r="D27">
        <v>0.1</v>
      </c>
      <c r="E27" t="s">
        <v>145</v>
      </c>
      <c r="F27">
        <v>1.9</v>
      </c>
      <c r="G27" t="s">
        <v>145</v>
      </c>
      <c r="H27">
        <v>2</v>
      </c>
      <c r="I27" t="s">
        <v>145</v>
      </c>
      <c r="J27" t="s">
        <v>145</v>
      </c>
      <c r="K27" t="e">
        <v>#N/A</v>
      </c>
    </row>
    <row r="28" spans="1:11">
      <c r="A28" t="s">
        <v>555</v>
      </c>
      <c r="B28">
        <v>4</v>
      </c>
      <c r="C28">
        <v>0.33333333333333331</v>
      </c>
      <c r="D28">
        <v>0.6</v>
      </c>
      <c r="E28">
        <v>0</v>
      </c>
      <c r="F28">
        <v>4.1400000000000006</v>
      </c>
      <c r="G28">
        <v>0.5447761194029852</v>
      </c>
      <c r="H28">
        <v>4.74</v>
      </c>
      <c r="I28">
        <v>0.44512195121951215</v>
      </c>
      <c r="J28" t="s">
        <v>145</v>
      </c>
      <c r="K28" t="e">
        <v>#N/A</v>
      </c>
    </row>
    <row r="29" spans="1:11">
      <c r="A29" t="s">
        <v>410</v>
      </c>
      <c r="B29">
        <v>12</v>
      </c>
      <c r="C29">
        <v>1.4</v>
      </c>
      <c r="D29">
        <v>7.8828689999999995</v>
      </c>
      <c r="E29">
        <v>1.5168802681992337</v>
      </c>
      <c r="F29">
        <v>0.9</v>
      </c>
      <c r="G29">
        <v>8</v>
      </c>
      <c r="H29">
        <v>8.782868999999998</v>
      </c>
      <c r="I29">
        <v>1.7174718440594057</v>
      </c>
      <c r="J29" t="s">
        <v>145</v>
      </c>
      <c r="K29" t="e">
        <v>#N/A</v>
      </c>
    </row>
    <row r="30" spans="1:11">
      <c r="A30" t="s">
        <v>418</v>
      </c>
      <c r="B30">
        <v>39</v>
      </c>
      <c r="C30">
        <v>5.4054054054054057E-2</v>
      </c>
      <c r="D30">
        <v>603.52381999999977</v>
      </c>
      <c r="E30">
        <v>0.25947452664617371</v>
      </c>
      <c r="F30">
        <v>122.34654599999996</v>
      </c>
      <c r="G30">
        <v>-0.18847458099298786</v>
      </c>
      <c r="H30">
        <v>725.87036599999988</v>
      </c>
      <c r="I30">
        <v>0.15226992632092662</v>
      </c>
      <c r="J30">
        <v>0.81375601569506717</v>
      </c>
      <c r="K30">
        <v>892</v>
      </c>
    </row>
    <row r="31" spans="1:11">
      <c r="A31" t="s">
        <v>440</v>
      </c>
      <c r="B31">
        <v>81</v>
      </c>
      <c r="C31">
        <v>5.1948051948051951E-2</v>
      </c>
      <c r="D31">
        <v>1273.0437879999993</v>
      </c>
      <c r="E31">
        <v>0.18427635389388333</v>
      </c>
      <c r="F31">
        <v>345.57872400000019</v>
      </c>
      <c r="G31">
        <v>-0.19033666355995435</v>
      </c>
      <c r="H31">
        <v>1618.6225119999981</v>
      </c>
      <c r="I31">
        <v>7.7807849496273604E-2</v>
      </c>
      <c r="J31">
        <v>0.27989322358637353</v>
      </c>
      <c r="K31">
        <v>5783</v>
      </c>
    </row>
    <row r="32" spans="1:11">
      <c r="A32" t="s">
        <v>384</v>
      </c>
      <c r="B32">
        <v>850</v>
      </c>
      <c r="C32">
        <v>3.2806804374240585E-2</v>
      </c>
      <c r="D32">
        <v>12211.887408000013</v>
      </c>
      <c r="E32">
        <v>0.26091127926720825</v>
      </c>
      <c r="F32">
        <v>6359.8178290000233</v>
      </c>
      <c r="G32">
        <v>-0.15845169877212062</v>
      </c>
      <c r="H32">
        <v>18571.705237000038</v>
      </c>
      <c r="I32">
        <v>7.7104410018006858E-2</v>
      </c>
      <c r="J32">
        <v>0.33587197954570186</v>
      </c>
      <c r="K32">
        <v>55294</v>
      </c>
    </row>
    <row r="33" spans="1:11">
      <c r="A33" t="s">
        <v>414</v>
      </c>
      <c r="B33">
        <v>34</v>
      </c>
      <c r="C33">
        <v>3.0303030303030304E-2</v>
      </c>
      <c r="D33">
        <v>238.05952899999991</v>
      </c>
      <c r="E33">
        <v>0.27943594745950334</v>
      </c>
      <c r="F33">
        <v>46.138200000000005</v>
      </c>
      <c r="G33">
        <v>-0.449478690629318</v>
      </c>
      <c r="H33">
        <v>284.19772899999987</v>
      </c>
      <c r="I33">
        <v>5.3074836349677273E-2</v>
      </c>
      <c r="J33">
        <v>0.15420386814975576</v>
      </c>
      <c r="K33">
        <v>1843</v>
      </c>
    </row>
    <row r="34" spans="1:11">
      <c r="A34" t="s">
        <v>364</v>
      </c>
      <c r="B34">
        <v>112</v>
      </c>
      <c r="C34">
        <v>-2.6086956521739129E-2</v>
      </c>
      <c r="D34">
        <v>960.6067969999998</v>
      </c>
      <c r="E34">
        <v>-1.0300185183620641E-2</v>
      </c>
      <c r="F34">
        <v>447.51010000000025</v>
      </c>
      <c r="G34">
        <v>-0.17665828318268195</v>
      </c>
      <c r="H34">
        <v>1408.1168970000006</v>
      </c>
      <c r="I34">
        <v>-7.0017818115340566E-2</v>
      </c>
      <c r="J34">
        <v>7.1525214456240188E-2</v>
      </c>
      <c r="K34">
        <v>19687</v>
      </c>
    </row>
    <row r="35" spans="1:11">
      <c r="A35" t="s">
        <v>374</v>
      </c>
      <c r="B35">
        <v>1298</v>
      </c>
      <c r="C35">
        <v>3.0976965845909452E-2</v>
      </c>
      <c r="D35">
        <v>12833.324695999949</v>
      </c>
      <c r="E35">
        <v>0.28852209542107105</v>
      </c>
      <c r="F35">
        <v>14409.11616799997</v>
      </c>
      <c r="G35">
        <v>-0.11946329162867567</v>
      </c>
      <c r="H35">
        <v>27242.440863999906</v>
      </c>
      <c r="I35">
        <v>3.4900108474323649E-2</v>
      </c>
      <c r="J35">
        <v>0.22726275413774613</v>
      </c>
      <c r="K35">
        <v>119872</v>
      </c>
    </row>
    <row r="36" spans="1:11">
      <c r="A36" t="s">
        <v>390</v>
      </c>
      <c r="B36">
        <v>977</v>
      </c>
      <c r="C36">
        <v>2.5183630640083946E-2</v>
      </c>
      <c r="D36">
        <v>11439.044385999976</v>
      </c>
      <c r="E36">
        <v>0.1388128065419505</v>
      </c>
      <c r="F36">
        <v>4613.5718439999946</v>
      </c>
      <c r="G36">
        <v>-0.21593651657414087</v>
      </c>
      <c r="H36">
        <v>16052.616230000001</v>
      </c>
      <c r="I36">
        <v>7.7673157607970437E-3</v>
      </c>
      <c r="J36">
        <v>0.18659974461506273</v>
      </c>
      <c r="K36">
        <v>86027</v>
      </c>
    </row>
    <row r="37" spans="1:11">
      <c r="A37" t="s">
        <v>406</v>
      </c>
      <c r="B37">
        <v>7</v>
      </c>
      <c r="C37">
        <v>0.16666666666666666</v>
      </c>
      <c r="D37">
        <v>1.08</v>
      </c>
      <c r="E37">
        <v>0</v>
      </c>
      <c r="F37">
        <v>4.34</v>
      </c>
      <c r="G37">
        <v>0.99082568807339466</v>
      </c>
      <c r="H37">
        <v>5.419999999999999</v>
      </c>
      <c r="I37">
        <v>0.66257668711656426</v>
      </c>
      <c r="J37" t="s">
        <v>145</v>
      </c>
      <c r="K37" t="e">
        <v>#N/A</v>
      </c>
    </row>
    <row r="38" spans="1:11">
      <c r="A38" t="s">
        <v>522</v>
      </c>
      <c r="B38">
        <v>13</v>
      </c>
      <c r="C38">
        <v>0.18181818181818182</v>
      </c>
      <c r="D38">
        <v>16.553595999999999</v>
      </c>
      <c r="E38">
        <v>0.19520548736462104</v>
      </c>
      <c r="F38">
        <v>97.49650000000004</v>
      </c>
      <c r="G38">
        <v>0.21689611702592443</v>
      </c>
      <c r="H38">
        <v>114.05009600000005</v>
      </c>
      <c r="I38">
        <v>0.21369915610467327</v>
      </c>
      <c r="J38" t="s">
        <v>145</v>
      </c>
      <c r="K38" t="e">
        <v>#N/A</v>
      </c>
    </row>
    <row r="39" spans="1:11">
      <c r="A39" t="s">
        <v>503</v>
      </c>
      <c r="B39">
        <v>247</v>
      </c>
      <c r="C39">
        <v>3.7815126050420166E-2</v>
      </c>
      <c r="D39">
        <v>2371.1528480000052</v>
      </c>
      <c r="E39">
        <v>0.17630122998649772</v>
      </c>
      <c r="F39">
        <v>1088.6248260000002</v>
      </c>
      <c r="G39">
        <v>-0.16682465258046247</v>
      </c>
      <c r="H39">
        <v>3459.7776740000022</v>
      </c>
      <c r="I39">
        <v>4.1359081999234173E-2</v>
      </c>
      <c r="J39">
        <v>0.33427803613526591</v>
      </c>
      <c r="K39">
        <v>10350</v>
      </c>
    </row>
    <row r="40" spans="1:11">
      <c r="A40" t="s">
        <v>436</v>
      </c>
      <c r="B40">
        <v>41</v>
      </c>
      <c r="C40">
        <v>2.5000000000000001E-2</v>
      </c>
      <c r="D40">
        <v>71.079068000000035</v>
      </c>
      <c r="E40">
        <v>5.1263336932247064E-2</v>
      </c>
      <c r="F40">
        <v>30.322944000000007</v>
      </c>
      <c r="G40">
        <v>0.14979406578822654</v>
      </c>
      <c r="H40">
        <v>101.40201200000006</v>
      </c>
      <c r="I40">
        <v>7.8911236307728241E-2</v>
      </c>
      <c r="J40">
        <v>0.2930693988439308</v>
      </c>
      <c r="K40">
        <v>346</v>
      </c>
    </row>
    <row r="41" spans="1:11">
      <c r="A41" t="s">
        <v>480</v>
      </c>
      <c r="B41">
        <v>137</v>
      </c>
      <c r="C41">
        <v>9.6000000000000002E-2</v>
      </c>
      <c r="D41">
        <v>587.3963759999998</v>
      </c>
      <c r="E41">
        <v>0.24222231856283527</v>
      </c>
      <c r="F41">
        <v>279.20037699999966</v>
      </c>
      <c r="G41">
        <v>-4.9550692036458704E-2</v>
      </c>
      <c r="H41">
        <v>866.59675299999935</v>
      </c>
      <c r="I41">
        <v>0.13041903405292585</v>
      </c>
      <c r="J41">
        <v>0.38176068414096886</v>
      </c>
      <c r="K41">
        <v>2270</v>
      </c>
    </row>
    <row r="42" spans="1:11">
      <c r="A42" t="s">
        <v>526</v>
      </c>
      <c r="B42">
        <v>19</v>
      </c>
      <c r="C42">
        <v>-0.13636363636363635</v>
      </c>
      <c r="D42">
        <v>75.060000000000016</v>
      </c>
      <c r="E42">
        <v>-8.1858447672903761E-2</v>
      </c>
      <c r="F42">
        <v>80.429999999999993</v>
      </c>
      <c r="G42">
        <v>-0.22878511841979107</v>
      </c>
      <c r="H42">
        <v>155.49</v>
      </c>
      <c r="I42">
        <v>-0.16422143160069655</v>
      </c>
      <c r="J42">
        <v>8.3462157809983908E-2</v>
      </c>
      <c r="K42">
        <v>1863</v>
      </c>
    </row>
    <row r="43" spans="1:11">
      <c r="A43" t="s">
        <v>557</v>
      </c>
      <c r="B43">
        <v>104</v>
      </c>
      <c r="C43">
        <v>0.25301204819277107</v>
      </c>
      <c r="D43">
        <v>692.20334100000025</v>
      </c>
      <c r="E43">
        <v>8.3368820977375607E-2</v>
      </c>
      <c r="F43">
        <v>611.56269099999963</v>
      </c>
      <c r="G43">
        <v>0.10429785322307178</v>
      </c>
      <c r="H43">
        <v>1303.7660319999991</v>
      </c>
      <c r="I43">
        <v>9.3086414681241569E-2</v>
      </c>
      <c r="J43">
        <v>0.18895159884057958</v>
      </c>
      <c r="K43">
        <v>6900</v>
      </c>
    </row>
    <row r="44" spans="1:11">
      <c r="A44" t="s">
        <v>498</v>
      </c>
      <c r="B44">
        <v>54</v>
      </c>
      <c r="C44">
        <v>0.14893617021276595</v>
      </c>
      <c r="D44">
        <v>280.01518699999997</v>
      </c>
      <c r="E44">
        <v>0.40958357622161456</v>
      </c>
      <c r="F44">
        <v>137.0948469999999</v>
      </c>
      <c r="G44">
        <v>-0.12810003885856383</v>
      </c>
      <c r="H44">
        <v>417.11003400000016</v>
      </c>
      <c r="I44">
        <v>0.17202645552152879</v>
      </c>
      <c r="J44">
        <v>0.44326252284803419</v>
      </c>
      <c r="K44">
        <v>941</v>
      </c>
    </row>
    <row r="45" spans="1:11">
      <c r="A45" t="s">
        <v>476</v>
      </c>
      <c r="B45">
        <v>6</v>
      </c>
      <c r="C45">
        <v>2</v>
      </c>
      <c r="D45">
        <v>5.2256660000000004</v>
      </c>
      <c r="E45">
        <v>20.773608333333335</v>
      </c>
      <c r="F45">
        <v>0.58000000000000007</v>
      </c>
      <c r="G45" t="s">
        <v>145</v>
      </c>
      <c r="H45">
        <v>5.8056660000000004</v>
      </c>
      <c r="I45">
        <v>23.190275000000003</v>
      </c>
      <c r="J45">
        <v>0.36285412500000003</v>
      </c>
      <c r="K45">
        <v>16</v>
      </c>
    </row>
    <row r="46" spans="1:11">
      <c r="A46" t="s">
        <v>372</v>
      </c>
      <c r="B46">
        <v>113</v>
      </c>
      <c r="C46">
        <v>3.669724770642202E-2</v>
      </c>
      <c r="D46">
        <v>1066.5068229999995</v>
      </c>
      <c r="E46">
        <v>0.13234678724003399</v>
      </c>
      <c r="F46">
        <v>674.04585100000008</v>
      </c>
      <c r="G46">
        <v>7.5978468804814958E-2</v>
      </c>
      <c r="H46">
        <v>1740.5526740000003</v>
      </c>
      <c r="I46">
        <v>0.10983082303213393</v>
      </c>
      <c r="J46">
        <v>0.11988102996074111</v>
      </c>
      <c r="K46">
        <v>14519</v>
      </c>
    </row>
    <row r="47" spans="1:11">
      <c r="A47" t="s">
        <v>519</v>
      </c>
      <c r="B47">
        <v>5</v>
      </c>
      <c r="C47">
        <v>0.66666666666666663</v>
      </c>
      <c r="D47">
        <v>24.164745000000003</v>
      </c>
      <c r="E47">
        <v>0.23858252178370074</v>
      </c>
      <c r="F47">
        <v>4.1204669999999997</v>
      </c>
      <c r="G47">
        <v>-0.12106079351535838</v>
      </c>
      <c r="H47">
        <v>28.285212000000008</v>
      </c>
      <c r="I47">
        <v>0.16890701710885214</v>
      </c>
      <c r="J47">
        <v>0.12297918260869568</v>
      </c>
      <c r="K47">
        <v>230</v>
      </c>
    </row>
    <row r="48" spans="1:11">
      <c r="A48" t="s">
        <v>478</v>
      </c>
      <c r="B48">
        <v>110</v>
      </c>
      <c r="C48">
        <v>-3.5087719298245612E-2</v>
      </c>
      <c r="D48">
        <v>1000.0942710000006</v>
      </c>
      <c r="E48">
        <v>0.37505196656518991</v>
      </c>
      <c r="F48">
        <v>552.48886699999991</v>
      </c>
      <c r="G48">
        <v>-0.44602565078257356</v>
      </c>
      <c r="H48">
        <v>1552.5831379999977</v>
      </c>
      <c r="I48">
        <v>-9.975990940213858E-2</v>
      </c>
      <c r="J48">
        <v>0.28820923296825651</v>
      </c>
      <c r="K48">
        <v>5387</v>
      </c>
    </row>
    <row r="49" spans="1:11">
      <c r="A49" t="s">
        <v>428</v>
      </c>
      <c r="B49">
        <v>153</v>
      </c>
      <c r="C49">
        <v>3.3783783783783786E-2</v>
      </c>
      <c r="D49">
        <v>948.0595229999999</v>
      </c>
      <c r="E49">
        <v>0.19539740748703005</v>
      </c>
      <c r="F49">
        <v>806.61525700000004</v>
      </c>
      <c r="G49">
        <v>1.7211248181355866E-2</v>
      </c>
      <c r="H49">
        <v>1754.6747800000005</v>
      </c>
      <c r="I49">
        <v>0.1063113044737055</v>
      </c>
      <c r="J49">
        <v>0.2683809697155094</v>
      </c>
      <c r="K49">
        <v>6538</v>
      </c>
    </row>
    <row r="50" spans="1:11">
      <c r="A50" t="s">
        <v>416</v>
      </c>
      <c r="B50">
        <v>6</v>
      </c>
      <c r="C50">
        <v>0</v>
      </c>
      <c r="D50">
        <v>17.312052999999999</v>
      </c>
      <c r="E50">
        <v>1.243947245625405</v>
      </c>
      <c r="F50">
        <v>0.99</v>
      </c>
      <c r="G50">
        <v>-0.8770797119443754</v>
      </c>
      <c r="H50">
        <v>18.302052999999997</v>
      </c>
      <c r="I50">
        <v>0.16063498002409773</v>
      </c>
      <c r="J50">
        <v>1.2201368666666665</v>
      </c>
      <c r="K50">
        <v>15</v>
      </c>
    </row>
    <row r="51" spans="1:11">
      <c r="A51" t="s">
        <v>394</v>
      </c>
      <c r="B51">
        <v>313</v>
      </c>
      <c r="C51">
        <v>3.6423841059602648E-2</v>
      </c>
      <c r="D51">
        <v>2925.8845130000027</v>
      </c>
      <c r="E51">
        <v>0.15488230886111412</v>
      </c>
      <c r="F51">
        <v>1344.3905699999978</v>
      </c>
      <c r="G51">
        <v>5.5649026116893707E-2</v>
      </c>
      <c r="H51">
        <v>4270.2750830000114</v>
      </c>
      <c r="I51">
        <v>0.12168682293848511</v>
      </c>
      <c r="J51">
        <v>0.21316203678929824</v>
      </c>
      <c r="K51">
        <v>20033</v>
      </c>
    </row>
    <row r="52" spans="1:11">
      <c r="A52" t="s">
        <v>452</v>
      </c>
      <c r="B52">
        <v>3</v>
      </c>
      <c r="C52">
        <v>0.5</v>
      </c>
      <c r="D52">
        <v>0.69</v>
      </c>
      <c r="E52">
        <v>0.16949152542372878</v>
      </c>
      <c r="F52">
        <v>0</v>
      </c>
      <c r="G52" t="s">
        <v>145</v>
      </c>
      <c r="H52">
        <v>0.69</v>
      </c>
      <c r="I52">
        <v>0.16949152542372878</v>
      </c>
      <c r="J52" t="s">
        <v>145</v>
      </c>
      <c r="K52" t="e">
        <v>#N/A</v>
      </c>
    </row>
    <row r="53" spans="1:11">
      <c r="A53" t="s">
        <v>484</v>
      </c>
      <c r="B53">
        <v>450</v>
      </c>
      <c r="C53">
        <v>2.2727272727272728E-2</v>
      </c>
      <c r="D53">
        <v>795.5159410000017</v>
      </c>
      <c r="E53">
        <v>0.19827009867643569</v>
      </c>
      <c r="F53">
        <v>1145.3061449999977</v>
      </c>
      <c r="G53">
        <v>-0.19415563330246488</v>
      </c>
      <c r="H53">
        <v>1940.8220859999919</v>
      </c>
      <c r="I53">
        <v>-6.9211149119812715E-2</v>
      </c>
      <c r="J53">
        <v>7.9385720140706481E-2</v>
      </c>
      <c r="K53">
        <v>24448</v>
      </c>
    </row>
    <row r="54" spans="1:11">
      <c r="A54" t="s">
        <v>444</v>
      </c>
      <c r="B54">
        <v>6</v>
      </c>
      <c r="C54">
        <v>0.2</v>
      </c>
      <c r="D54">
        <v>10.99</v>
      </c>
      <c r="E54">
        <v>0</v>
      </c>
      <c r="F54">
        <v>20.610600000000002</v>
      </c>
      <c r="G54">
        <v>5.3656966137576182E-3</v>
      </c>
      <c r="H54">
        <v>31.6006</v>
      </c>
      <c r="I54">
        <v>3.4931058792147317E-3</v>
      </c>
      <c r="J54" t="s">
        <v>145</v>
      </c>
      <c r="K54" t="e">
        <v>#N/A</v>
      </c>
    </row>
    <row r="55" spans="1:11">
      <c r="A55" t="s">
        <v>486</v>
      </c>
      <c r="B55">
        <v>2</v>
      </c>
      <c r="C55" t="s">
        <v>145</v>
      </c>
      <c r="D55">
        <v>0.1</v>
      </c>
      <c r="E55" t="s">
        <v>145</v>
      </c>
      <c r="F55">
        <v>0.75</v>
      </c>
      <c r="G55" t="s">
        <v>145</v>
      </c>
      <c r="H55">
        <v>0.85</v>
      </c>
      <c r="I55" t="s">
        <v>145</v>
      </c>
      <c r="J55" t="s">
        <v>145</v>
      </c>
      <c r="K55">
        <v>0</v>
      </c>
    </row>
    <row r="56" spans="1:11">
      <c r="A56" t="s">
        <v>458</v>
      </c>
      <c r="B56">
        <v>22</v>
      </c>
      <c r="C56">
        <v>0.15789473684210525</v>
      </c>
      <c r="D56">
        <v>77.755073999999979</v>
      </c>
      <c r="E56">
        <v>0.13055862672626067</v>
      </c>
      <c r="F56">
        <v>15.713682999999998</v>
      </c>
      <c r="G56">
        <v>0.18068096776617332</v>
      </c>
      <c r="H56">
        <v>93.468756999999982</v>
      </c>
      <c r="I56">
        <v>0.13868532298306119</v>
      </c>
      <c r="J56">
        <v>0.89873804807692292</v>
      </c>
      <c r="K56">
        <v>104</v>
      </c>
    </row>
    <row r="57" spans="1:11">
      <c r="A57" t="s">
        <v>505</v>
      </c>
      <c r="B57">
        <v>6</v>
      </c>
      <c r="C57">
        <v>0</v>
      </c>
      <c r="D57">
        <v>25.177100000000003</v>
      </c>
      <c r="E57">
        <v>0.16620037982305824</v>
      </c>
      <c r="F57">
        <v>0.58499999999999996</v>
      </c>
      <c r="G57">
        <v>-0.74477553335369318</v>
      </c>
      <c r="H57">
        <v>25.7621</v>
      </c>
      <c r="I57">
        <v>7.8765216007637848E-2</v>
      </c>
      <c r="J57">
        <v>0.66056666666666664</v>
      </c>
      <c r="K57">
        <v>39</v>
      </c>
    </row>
    <row r="58" spans="1:11">
      <c r="A58" t="s">
        <v>422</v>
      </c>
      <c r="B58">
        <v>12</v>
      </c>
      <c r="C58">
        <v>0.5</v>
      </c>
      <c r="D58">
        <v>0.40334999999999999</v>
      </c>
      <c r="E58">
        <v>5.5890052356020889E-2</v>
      </c>
      <c r="F58">
        <v>17.779999999999998</v>
      </c>
      <c r="G58">
        <v>0.50805767599660723</v>
      </c>
      <c r="H58">
        <v>18.183349999999994</v>
      </c>
      <c r="I58">
        <v>0.49386707196845181</v>
      </c>
      <c r="J58" t="s">
        <v>145</v>
      </c>
      <c r="K58">
        <v>0</v>
      </c>
    </row>
    <row r="59" spans="1:11">
      <c r="A59" t="s">
        <v>474</v>
      </c>
      <c r="B59">
        <v>9</v>
      </c>
      <c r="C59">
        <v>0.2857142857142857</v>
      </c>
      <c r="D59">
        <v>33.921129999999998</v>
      </c>
      <c r="E59">
        <v>-0.10123655344178914</v>
      </c>
      <c r="F59">
        <v>33.629704999999994</v>
      </c>
      <c r="G59">
        <v>5.6057169514830081</v>
      </c>
      <c r="H59">
        <v>67.550835000000021</v>
      </c>
      <c r="I59">
        <v>0.57707456867368623</v>
      </c>
      <c r="J59">
        <v>0.81386548192771113</v>
      </c>
      <c r="K59">
        <v>83</v>
      </c>
    </row>
    <row r="60" spans="1:11">
      <c r="A60" t="s">
        <v>450</v>
      </c>
      <c r="B60">
        <v>31</v>
      </c>
      <c r="C60">
        <v>0</v>
      </c>
      <c r="D60">
        <v>129.77410300000003</v>
      </c>
      <c r="E60">
        <v>0.42286648590390374</v>
      </c>
      <c r="F60">
        <v>252.07250500000009</v>
      </c>
      <c r="G60">
        <v>-0.18780869696901317</v>
      </c>
      <c r="H60">
        <v>381.84660799999995</v>
      </c>
      <c r="I60">
        <v>-4.9108833866120964E-2</v>
      </c>
      <c r="J60">
        <v>0.24667093540051677</v>
      </c>
      <c r="K60">
        <v>1548</v>
      </c>
    </row>
    <row r="61" spans="1:11">
      <c r="A61" t="s">
        <v>400</v>
      </c>
      <c r="B61">
        <v>1</v>
      </c>
      <c r="C61" t="s">
        <v>145</v>
      </c>
      <c r="D61">
        <v>0</v>
      </c>
      <c r="E61" t="s">
        <v>145</v>
      </c>
      <c r="F61">
        <v>1.81</v>
      </c>
      <c r="G61" t="s">
        <v>145</v>
      </c>
      <c r="H61">
        <v>1.81</v>
      </c>
      <c r="I61" t="s">
        <v>145</v>
      </c>
      <c r="J61" t="s">
        <v>145</v>
      </c>
      <c r="K61" t="e">
        <v>#N/A</v>
      </c>
    </row>
    <row r="62" spans="1:11">
      <c r="A62" t="s">
        <v>536</v>
      </c>
      <c r="B62">
        <v>2</v>
      </c>
      <c r="C62" t="s">
        <v>145</v>
      </c>
      <c r="D62">
        <v>0</v>
      </c>
      <c r="E62" t="s">
        <v>145</v>
      </c>
      <c r="F62">
        <v>33.130000000000003</v>
      </c>
      <c r="G62" t="s">
        <v>145</v>
      </c>
      <c r="H62">
        <v>33.130000000000003</v>
      </c>
      <c r="I62" t="s">
        <v>145</v>
      </c>
      <c r="J62" t="s">
        <v>145</v>
      </c>
      <c r="K62" t="e">
        <v>#N/A</v>
      </c>
    </row>
    <row r="63" spans="1:11">
      <c r="A63" t="s">
        <v>470</v>
      </c>
      <c r="B63">
        <v>3</v>
      </c>
      <c r="C63" t="s">
        <v>145</v>
      </c>
      <c r="D63">
        <v>5.52</v>
      </c>
      <c r="E63" t="s">
        <v>145</v>
      </c>
      <c r="F63">
        <v>1.04</v>
      </c>
      <c r="G63" t="s">
        <v>145</v>
      </c>
      <c r="H63">
        <v>6.56</v>
      </c>
      <c r="I63" t="s">
        <v>145</v>
      </c>
      <c r="J63" t="s">
        <v>145</v>
      </c>
      <c r="K63" t="e">
        <v>#N/A</v>
      </c>
    </row>
    <row r="64" spans="1:11">
      <c r="A64" t="s">
        <v>448</v>
      </c>
      <c r="B64">
        <v>3</v>
      </c>
      <c r="C64" t="s">
        <v>145</v>
      </c>
      <c r="D64">
        <v>0</v>
      </c>
      <c r="E64" t="s">
        <v>145</v>
      </c>
      <c r="F64">
        <v>4.57</v>
      </c>
      <c r="G64" t="s">
        <v>145</v>
      </c>
      <c r="H64">
        <v>4.57</v>
      </c>
      <c r="I64" t="s">
        <v>145</v>
      </c>
      <c r="J64" t="s">
        <v>145</v>
      </c>
      <c r="K64" t="e">
        <v>#N/A</v>
      </c>
    </row>
    <row r="65" spans="1:11">
      <c r="A65" t="s">
        <v>500</v>
      </c>
      <c r="B65">
        <v>40</v>
      </c>
      <c r="C65">
        <v>0.14285714285714285</v>
      </c>
      <c r="D65">
        <v>98.279219000000055</v>
      </c>
      <c r="E65">
        <v>0.27141643488272849</v>
      </c>
      <c r="F65">
        <v>68.471455000000006</v>
      </c>
      <c r="G65">
        <v>5.8275065300382185E-2</v>
      </c>
      <c r="H65">
        <v>166.750674</v>
      </c>
      <c r="I65">
        <v>0.17430052112676081</v>
      </c>
      <c r="J65">
        <v>0.35253842283298098</v>
      </c>
      <c r="K65">
        <v>473</v>
      </c>
    </row>
    <row r="66" spans="1:11">
      <c r="A66" t="s">
        <v>454</v>
      </c>
      <c r="B66">
        <v>99</v>
      </c>
      <c r="C66">
        <v>5.3191489361702128E-2</v>
      </c>
      <c r="D66">
        <v>400.68003400000026</v>
      </c>
      <c r="E66">
        <v>0.13009848451516043</v>
      </c>
      <c r="F66">
        <v>181.63768400000001</v>
      </c>
      <c r="G66">
        <v>-4.1558874469078463E-3</v>
      </c>
      <c r="H66">
        <v>582.3177179999999</v>
      </c>
      <c r="I66">
        <v>8.4493734878681975E-2</v>
      </c>
      <c r="J66">
        <v>0.23089520935765262</v>
      </c>
      <c r="K66">
        <v>2522</v>
      </c>
    </row>
    <row r="67" spans="1:11">
      <c r="A67" t="s">
        <v>538</v>
      </c>
      <c r="B67">
        <v>11</v>
      </c>
      <c r="C67">
        <v>0</v>
      </c>
      <c r="D67">
        <v>25.392391000000003</v>
      </c>
      <c r="E67">
        <v>3.6788056215651406E-2</v>
      </c>
      <c r="F67">
        <v>25.671999999999997</v>
      </c>
      <c r="G67">
        <v>-0.38759541984732832</v>
      </c>
      <c r="H67">
        <v>51.064391000000001</v>
      </c>
      <c r="I67">
        <v>-0.23108997852778304</v>
      </c>
      <c r="J67">
        <v>9.7824503831417622E-2</v>
      </c>
      <c r="K67">
        <v>522</v>
      </c>
    </row>
    <row r="68" spans="1:11">
      <c r="A68" t="s">
        <v>388</v>
      </c>
      <c r="B68">
        <v>394</v>
      </c>
      <c r="C68">
        <v>2.5445292620865142E-3</v>
      </c>
      <c r="D68">
        <v>4635.968004000003</v>
      </c>
      <c r="E68">
        <v>0.2147951339729674</v>
      </c>
      <c r="F68">
        <v>1424.466097</v>
      </c>
      <c r="G68">
        <v>-0.37151641190819734</v>
      </c>
      <c r="H68">
        <v>6060.4341009999889</v>
      </c>
      <c r="I68">
        <v>-3.6716343175226336E-3</v>
      </c>
      <c r="J68">
        <v>0.23670796785532902</v>
      </c>
      <c r="K68">
        <v>25603</v>
      </c>
    </row>
    <row r="69" spans="1:11">
      <c r="A69" t="s">
        <v>442</v>
      </c>
      <c r="B69">
        <v>293</v>
      </c>
      <c r="C69">
        <v>-3.6184210526315791E-2</v>
      </c>
      <c r="D69">
        <v>1651.673500999987</v>
      </c>
      <c r="E69">
        <v>0.33114068183348394</v>
      </c>
      <c r="F69">
        <v>899.19425200000001</v>
      </c>
      <c r="G69">
        <v>-0.31749847931434871</v>
      </c>
      <c r="H69">
        <v>2550.8677529999891</v>
      </c>
      <c r="I69">
        <v>-2.9025783360138884E-3</v>
      </c>
      <c r="J69">
        <v>0.37501731152602014</v>
      </c>
      <c r="K69">
        <v>6802</v>
      </c>
    </row>
    <row r="70" spans="1:11">
      <c r="A70" t="s">
        <v>496</v>
      </c>
      <c r="B70">
        <v>365</v>
      </c>
      <c r="C70">
        <v>1.3888888888888888E-2</v>
      </c>
      <c r="D70">
        <v>2022.7571789999931</v>
      </c>
      <c r="E70">
        <v>0.1608818268676884</v>
      </c>
      <c r="F70">
        <v>1103.9009260000025</v>
      </c>
      <c r="G70">
        <v>-7.2195371839728378E-2</v>
      </c>
      <c r="H70">
        <v>3126.6581049999863</v>
      </c>
      <c r="I70">
        <v>6.6307067265001879E-2</v>
      </c>
      <c r="J70">
        <v>0.34063167066129058</v>
      </c>
      <c r="K70">
        <v>9179</v>
      </c>
    </row>
    <row r="71" spans="1:11">
      <c r="A71" t="s">
        <v>392</v>
      </c>
      <c r="B71">
        <v>374</v>
      </c>
      <c r="C71">
        <v>5.9490084985835696E-2</v>
      </c>
      <c r="D71">
        <v>1513.6847029999994</v>
      </c>
      <c r="E71">
        <v>0.49978811625125102</v>
      </c>
      <c r="F71">
        <v>1227.0621139999982</v>
      </c>
      <c r="G71">
        <v>-0.1300831894711228</v>
      </c>
      <c r="H71">
        <v>2740.7468169999943</v>
      </c>
      <c r="I71">
        <v>0.13262574960219825</v>
      </c>
      <c r="J71">
        <v>0.15290079871687556</v>
      </c>
      <c r="K71">
        <v>17925</v>
      </c>
    </row>
    <row r="72" spans="1:11">
      <c r="A72" t="s">
        <v>446</v>
      </c>
      <c r="B72">
        <v>16</v>
      </c>
      <c r="C72">
        <v>0.23076923076923078</v>
      </c>
      <c r="D72">
        <v>32.698210000000003</v>
      </c>
      <c r="E72">
        <v>0.25443911608992575</v>
      </c>
      <c r="F72">
        <v>18.162523000000004</v>
      </c>
      <c r="G72">
        <v>5.1202545655783006E-3</v>
      </c>
      <c r="H72">
        <v>50.860732999999996</v>
      </c>
      <c r="I72">
        <v>0.15236389795178523</v>
      </c>
      <c r="J72">
        <v>0.28255962777777777</v>
      </c>
      <c r="K72">
        <v>180</v>
      </c>
    </row>
    <row r="73" spans="1:11">
      <c r="A73" t="s">
        <v>511</v>
      </c>
      <c r="B73">
        <v>234</v>
      </c>
      <c r="C73">
        <v>2.1834061135371178E-2</v>
      </c>
      <c r="D73">
        <v>1187.8823709999956</v>
      </c>
      <c r="E73">
        <v>0.28723224272581727</v>
      </c>
      <c r="F73">
        <v>922.72675000000015</v>
      </c>
      <c r="G73">
        <v>-0.24444562446637777</v>
      </c>
      <c r="H73">
        <v>2110.6091209999931</v>
      </c>
      <c r="I73">
        <v>-1.5609411677351973E-2</v>
      </c>
      <c r="J73">
        <v>0.1613738910467156</v>
      </c>
      <c r="K73">
        <v>13079</v>
      </c>
    </row>
    <row r="74" spans="1:11">
      <c r="A74" t="s">
        <v>524</v>
      </c>
      <c r="B74">
        <v>18</v>
      </c>
      <c r="C74">
        <v>0.2857142857142857</v>
      </c>
      <c r="D74">
        <v>75.687618000000001</v>
      </c>
      <c r="E74">
        <v>0.17043190899756297</v>
      </c>
      <c r="F74">
        <v>14.768146000000002</v>
      </c>
      <c r="G74">
        <v>0.44643937316356541</v>
      </c>
      <c r="H74">
        <v>90.455763999999959</v>
      </c>
      <c r="I74">
        <v>0.20806774898365757</v>
      </c>
      <c r="J74">
        <v>0.36474098387096759</v>
      </c>
      <c r="K74">
        <v>248</v>
      </c>
    </row>
    <row r="75" spans="1:11">
      <c r="A75" t="s">
        <v>515</v>
      </c>
      <c r="B75">
        <v>51</v>
      </c>
      <c r="C75">
        <v>4.0816326530612242E-2</v>
      </c>
      <c r="D75">
        <v>188.74954100000008</v>
      </c>
      <c r="E75">
        <v>6.7675465465210347E-2</v>
      </c>
      <c r="F75">
        <v>204.8873599999998</v>
      </c>
      <c r="G75">
        <v>0.21226301281030879</v>
      </c>
      <c r="H75">
        <v>393.63690099999997</v>
      </c>
      <c r="I75">
        <v>0.13834414504661594</v>
      </c>
      <c r="J75">
        <v>0.21451602234332423</v>
      </c>
      <c r="K75">
        <v>1835</v>
      </c>
    </row>
    <row r="76" spans="1:11">
      <c r="A76" t="s">
        <v>466</v>
      </c>
      <c r="B76">
        <v>23</v>
      </c>
      <c r="C76">
        <v>-4.1666666666666664E-2</v>
      </c>
      <c r="D76">
        <v>56.174577000000006</v>
      </c>
      <c r="E76">
        <v>6.7939464914098052E-2</v>
      </c>
      <c r="F76">
        <v>35.819888999999996</v>
      </c>
      <c r="G76">
        <v>0.10437276858663305</v>
      </c>
      <c r="H76">
        <v>91.994466000000031</v>
      </c>
      <c r="I76">
        <v>8.1836009666550691E-2</v>
      </c>
      <c r="J76">
        <v>0.41253123766816158</v>
      </c>
      <c r="K76">
        <v>223</v>
      </c>
    </row>
    <row r="77" spans="1:11">
      <c r="A77" t="s">
        <v>368</v>
      </c>
      <c r="B77">
        <v>2</v>
      </c>
      <c r="C77">
        <v>0</v>
      </c>
      <c r="D77">
        <v>0</v>
      </c>
      <c r="E77">
        <v>-1</v>
      </c>
      <c r="F77">
        <v>16.510899999999999</v>
      </c>
      <c r="G77">
        <v>-0.52142318840579716</v>
      </c>
      <c r="H77">
        <v>16.510899999999999</v>
      </c>
      <c r="I77">
        <v>-0.52650129050759964</v>
      </c>
      <c r="J77" t="s">
        <v>145</v>
      </c>
      <c r="K77" t="e">
        <v>#N/A</v>
      </c>
    </row>
    <row r="78" spans="1:11">
      <c r="A78" t="s">
        <v>472</v>
      </c>
      <c r="B78">
        <v>3</v>
      </c>
      <c r="C78">
        <v>0.5</v>
      </c>
      <c r="D78">
        <v>1.63</v>
      </c>
      <c r="E78">
        <v>0</v>
      </c>
      <c r="F78">
        <v>0</v>
      </c>
      <c r="G78" t="s">
        <v>145</v>
      </c>
      <c r="H78">
        <v>1.63</v>
      </c>
      <c r="I78">
        <v>0</v>
      </c>
      <c r="J78" t="s">
        <v>145</v>
      </c>
      <c r="K78" t="e">
        <v>#N/A</v>
      </c>
    </row>
    <row r="79" spans="1:11">
      <c r="A79" t="s">
        <v>482</v>
      </c>
      <c r="B79">
        <v>12</v>
      </c>
      <c r="C79">
        <v>0.7142857142857143</v>
      </c>
      <c r="D79">
        <v>9.2187389999999976</v>
      </c>
      <c r="E79">
        <v>5.719483944954093E-2</v>
      </c>
      <c r="F79">
        <v>14.871789999999999</v>
      </c>
      <c r="G79">
        <v>0.65352346008450068</v>
      </c>
      <c r="H79">
        <v>24.090528999999997</v>
      </c>
      <c r="I79">
        <v>0.35997115276052832</v>
      </c>
      <c r="J79">
        <v>1.0037720416666664</v>
      </c>
      <c r="K79">
        <v>24</v>
      </c>
    </row>
    <row r="80" spans="1:11">
      <c r="A80" t="s">
        <v>460</v>
      </c>
      <c r="B80">
        <v>1</v>
      </c>
      <c r="C80">
        <v>0</v>
      </c>
      <c r="D80">
        <v>0.85</v>
      </c>
      <c r="E80">
        <v>0</v>
      </c>
      <c r="F80">
        <v>0</v>
      </c>
      <c r="G80" t="s">
        <v>145</v>
      </c>
      <c r="H80">
        <v>0.85</v>
      </c>
      <c r="I80">
        <v>0</v>
      </c>
      <c r="J80" t="s">
        <v>145</v>
      </c>
      <c r="K80" t="e">
        <v>#N/A</v>
      </c>
    </row>
    <row r="81" spans="1:11">
      <c r="A81" t="s">
        <v>424</v>
      </c>
      <c r="B81">
        <v>19</v>
      </c>
      <c r="C81">
        <v>0</v>
      </c>
      <c r="D81">
        <v>32.41536</v>
      </c>
      <c r="E81">
        <v>-0.35437858508604186</v>
      </c>
      <c r="F81">
        <v>46.244580999999997</v>
      </c>
      <c r="G81">
        <v>-0.16841249775220279</v>
      </c>
      <c r="H81">
        <v>78.659941000000003</v>
      </c>
      <c r="I81">
        <v>-0.2566487648604206</v>
      </c>
      <c r="J81">
        <v>7.4842950523311136E-2</v>
      </c>
      <c r="K81">
        <v>1051</v>
      </c>
    </row>
    <row r="82" spans="1:11">
      <c r="A82" t="s">
        <v>548</v>
      </c>
      <c r="B82">
        <v>1</v>
      </c>
      <c r="C82">
        <v>0</v>
      </c>
      <c r="D82">
        <v>1.22</v>
      </c>
      <c r="E82" t="s">
        <v>145</v>
      </c>
      <c r="F82">
        <v>6.0500000000000007</v>
      </c>
      <c r="G82">
        <v>0.20039682539682552</v>
      </c>
      <c r="H82">
        <v>7.27</v>
      </c>
      <c r="I82">
        <v>0.44246031746031739</v>
      </c>
      <c r="J82" t="s">
        <v>145</v>
      </c>
      <c r="K82" t="e">
        <v>#N/A</v>
      </c>
    </row>
    <row r="83" spans="1:11">
      <c r="A83" t="s">
        <v>456</v>
      </c>
      <c r="B83">
        <v>122</v>
      </c>
      <c r="C83">
        <v>8.9285714285714288E-2</v>
      </c>
      <c r="D83">
        <v>1381.2371720000006</v>
      </c>
      <c r="E83">
        <v>0.25887536749248746</v>
      </c>
      <c r="F83">
        <v>473.01741300000015</v>
      </c>
      <c r="G83">
        <v>-0.37588076014133293</v>
      </c>
      <c r="H83">
        <v>1854.2545850000004</v>
      </c>
      <c r="I83">
        <v>-4.5313846965916926E-4</v>
      </c>
      <c r="J83">
        <v>0.26053879232822824</v>
      </c>
      <c r="K83">
        <v>7117</v>
      </c>
    </row>
    <row r="84" spans="1:11">
      <c r="A84" t="s">
        <v>468</v>
      </c>
      <c r="B84">
        <v>108</v>
      </c>
      <c r="C84">
        <v>-4.4247787610619468E-2</v>
      </c>
      <c r="D84">
        <v>404.74844099999996</v>
      </c>
      <c r="E84">
        <v>-2.7192002634223313E-2</v>
      </c>
      <c r="F84">
        <v>251.50000000000006</v>
      </c>
      <c r="G84">
        <v>-0.14099910513624431</v>
      </c>
      <c r="H84">
        <v>656.24844099999927</v>
      </c>
      <c r="I84">
        <v>-7.419906072422279E-2</v>
      </c>
      <c r="J84">
        <v>0.20254581512345657</v>
      </c>
      <c r="K84">
        <v>3240</v>
      </c>
    </row>
    <row r="85" spans="1:11">
      <c r="A85" t="s">
        <v>366</v>
      </c>
      <c r="B85">
        <v>651</v>
      </c>
      <c r="C85">
        <v>6.1990212071778142E-2</v>
      </c>
      <c r="D85">
        <v>8211.9054169999999</v>
      </c>
      <c r="E85">
        <v>0.20565799807374255</v>
      </c>
      <c r="F85">
        <v>2627.5782220000042</v>
      </c>
      <c r="G85">
        <v>-0.22366950087556431</v>
      </c>
      <c r="H85">
        <v>10839.483639000005</v>
      </c>
      <c r="I85">
        <v>6.3137145958098495E-2</v>
      </c>
      <c r="J85">
        <v>0.36611219100212805</v>
      </c>
      <c r="K85">
        <v>29607</v>
      </c>
    </row>
    <row r="86" spans="1:11">
      <c r="A86" t="s">
        <v>404</v>
      </c>
      <c r="B86">
        <v>818</v>
      </c>
      <c r="C86">
        <v>6.3719115734720416E-2</v>
      </c>
      <c r="D86">
        <v>10293.951320999962</v>
      </c>
      <c r="E86">
        <v>5.8300983086479248E-2</v>
      </c>
      <c r="F86">
        <v>5073.3184080214642</v>
      </c>
      <c r="G86">
        <v>6.1108240741857368E-2</v>
      </c>
      <c r="H86">
        <v>15367.269729021475</v>
      </c>
      <c r="I86">
        <v>5.9226121418222255E-2</v>
      </c>
      <c r="J86">
        <v>0.28638221634404537</v>
      </c>
      <c r="K86">
        <v>53660</v>
      </c>
    </row>
    <row r="87" spans="1:11">
      <c r="A87" t="s">
        <v>412</v>
      </c>
      <c r="B87">
        <v>29</v>
      </c>
      <c r="C87">
        <v>-6.4516129032258063E-2</v>
      </c>
      <c r="D87">
        <v>310.508895</v>
      </c>
      <c r="E87">
        <v>5.5614125446200986E-2</v>
      </c>
      <c r="F87">
        <v>48.614760999999994</v>
      </c>
      <c r="G87">
        <v>-0.2521841437339446</v>
      </c>
      <c r="H87">
        <v>359.1236560000001</v>
      </c>
      <c r="I87">
        <v>-9.8407669026835283E-5</v>
      </c>
      <c r="J87">
        <v>0.22127150708564394</v>
      </c>
      <c r="K87">
        <v>1623</v>
      </c>
    </row>
    <row r="88" spans="1:11">
      <c r="A88" t="s">
        <v>434</v>
      </c>
      <c r="B88">
        <v>30</v>
      </c>
      <c r="C88">
        <v>-9.0909090909090912E-2</v>
      </c>
      <c r="D88">
        <v>279.95406200000008</v>
      </c>
      <c r="E88">
        <v>0.11292324657998284</v>
      </c>
      <c r="F88">
        <v>50.291618</v>
      </c>
      <c r="G88">
        <v>-0.31082165668813139</v>
      </c>
      <c r="H88">
        <v>330.24568000000028</v>
      </c>
      <c r="I88">
        <v>1.7638204163235693E-2</v>
      </c>
      <c r="J88">
        <v>0.17381351578947382</v>
      </c>
      <c r="K88">
        <v>1900</v>
      </c>
    </row>
    <row r="89" spans="1:11">
      <c r="A89" t="s">
        <v>509</v>
      </c>
      <c r="B89">
        <v>2</v>
      </c>
      <c r="C89">
        <v>1</v>
      </c>
      <c r="D89">
        <v>6.48</v>
      </c>
      <c r="E89" t="s">
        <v>145</v>
      </c>
      <c r="F89">
        <v>10.49</v>
      </c>
      <c r="G89">
        <v>0.80862068965517253</v>
      </c>
      <c r="H89">
        <v>16.97</v>
      </c>
      <c r="I89">
        <v>1.925862068965517</v>
      </c>
      <c r="J89" t="s">
        <v>145</v>
      </c>
      <c r="K89" t="e">
        <v>#N/A</v>
      </c>
    </row>
    <row r="90" spans="1:11">
      <c r="A90" t="s">
        <v>494</v>
      </c>
      <c r="B90">
        <v>3</v>
      </c>
      <c r="C90">
        <v>0</v>
      </c>
      <c r="D90">
        <v>0.42000000000000004</v>
      </c>
      <c r="E90">
        <v>0.82608695652173902</v>
      </c>
      <c r="F90">
        <v>0.09</v>
      </c>
      <c r="G90">
        <v>0.79999999999999982</v>
      </c>
      <c r="H90">
        <v>0.51</v>
      </c>
      <c r="I90">
        <v>0.82142857142857129</v>
      </c>
      <c r="J90" t="s">
        <v>145</v>
      </c>
      <c r="K90" t="e">
        <v>#N/A</v>
      </c>
    </row>
    <row r="91" spans="1:11">
      <c r="A91" t="s">
        <v>396</v>
      </c>
      <c r="B91">
        <v>116</v>
      </c>
      <c r="C91">
        <v>6.4220183486238536E-2</v>
      </c>
      <c r="D91">
        <v>717.12426199999993</v>
      </c>
      <c r="E91">
        <v>0.29681610319493162</v>
      </c>
      <c r="F91">
        <v>725.86679100000003</v>
      </c>
      <c r="G91">
        <v>-0.10734181186297186</v>
      </c>
      <c r="H91">
        <v>1442.9910530000016</v>
      </c>
      <c r="I91">
        <v>5.6253846969170983E-2</v>
      </c>
      <c r="J91">
        <v>0.2015913737077398</v>
      </c>
      <c r="K91">
        <v>7158</v>
      </c>
    </row>
    <row r="92" spans="1:11">
      <c r="A92" t="s">
        <v>550</v>
      </c>
      <c r="B92" t="s">
        <v>145</v>
      </c>
      <c r="C92" t="s">
        <v>145</v>
      </c>
      <c r="D92" t="s">
        <v>145</v>
      </c>
      <c r="E92" t="s">
        <v>145</v>
      </c>
      <c r="F92" t="s">
        <v>145</v>
      </c>
      <c r="G92" t="s">
        <v>145</v>
      </c>
      <c r="H92" t="s">
        <v>145</v>
      </c>
      <c r="I92" t="s">
        <v>145</v>
      </c>
      <c r="J92" t="s">
        <v>145</v>
      </c>
      <c r="K92" t="e">
        <v>#N/A</v>
      </c>
    </row>
    <row r="93" spans="1:11">
      <c r="A93" t="s">
        <v>462</v>
      </c>
      <c r="B93">
        <v>4</v>
      </c>
      <c r="C93">
        <v>1</v>
      </c>
      <c r="D93">
        <v>0.51</v>
      </c>
      <c r="E93">
        <v>2.0000000000000018E-2</v>
      </c>
      <c r="F93">
        <v>2.024</v>
      </c>
      <c r="G93">
        <v>0.26976160602258481</v>
      </c>
      <c r="H93">
        <v>2.5340000000000003</v>
      </c>
      <c r="I93">
        <v>0.21012416427889227</v>
      </c>
      <c r="J93" t="s">
        <v>145</v>
      </c>
      <c r="K93">
        <v>0</v>
      </c>
    </row>
    <row r="94" spans="1:11">
      <c r="A94" t="s">
        <v>432</v>
      </c>
      <c r="B94">
        <v>1</v>
      </c>
      <c r="C94">
        <v>0</v>
      </c>
      <c r="D94">
        <v>0.16500000000000001</v>
      </c>
      <c r="E94">
        <v>9.9999999999999895E-2</v>
      </c>
      <c r="F94">
        <v>0.01</v>
      </c>
      <c r="G94">
        <v>-0.6</v>
      </c>
      <c r="H94">
        <v>0.17499999999999999</v>
      </c>
      <c r="I94">
        <v>-1.586032892321652E-16</v>
      </c>
      <c r="J94" t="s">
        <v>145</v>
      </c>
      <c r="K94" t="e">
        <v>#N/A</v>
      </c>
    </row>
    <row r="95" spans="1:11">
      <c r="A95" t="s">
        <v>507</v>
      </c>
      <c r="B95">
        <v>1</v>
      </c>
      <c r="C95">
        <v>0</v>
      </c>
      <c r="D95">
        <v>23.71</v>
      </c>
      <c r="E95">
        <v>0</v>
      </c>
      <c r="F95">
        <v>0</v>
      </c>
      <c r="G95" t="s">
        <v>145</v>
      </c>
      <c r="H95">
        <v>23.71</v>
      </c>
      <c r="I95">
        <v>0</v>
      </c>
      <c r="J95" t="s">
        <v>145</v>
      </c>
      <c r="K95" t="e">
        <v>#N/A</v>
      </c>
    </row>
    <row r="96" spans="1:11">
      <c r="A96" t="s">
        <v>426</v>
      </c>
      <c r="B96">
        <v>1</v>
      </c>
      <c r="C96">
        <v>0</v>
      </c>
      <c r="D96">
        <v>0</v>
      </c>
      <c r="E96" t="s">
        <v>145</v>
      </c>
      <c r="F96">
        <v>0.19</v>
      </c>
      <c r="G96">
        <v>0</v>
      </c>
      <c r="H96">
        <v>0.19</v>
      </c>
      <c r="I96">
        <v>0</v>
      </c>
      <c r="J96" t="s">
        <v>145</v>
      </c>
      <c r="K96" t="e">
        <v>#N/A</v>
      </c>
    </row>
    <row r="97" spans="1:11">
      <c r="A97" t="s">
        <v>542</v>
      </c>
      <c r="B97">
        <v>3</v>
      </c>
      <c r="C97">
        <v>2</v>
      </c>
      <c r="D97">
        <v>1.58</v>
      </c>
      <c r="E97">
        <v>0</v>
      </c>
      <c r="F97">
        <v>12.030000000000001</v>
      </c>
      <c r="G97" t="s">
        <v>145</v>
      </c>
      <c r="H97">
        <v>13.61</v>
      </c>
      <c r="I97">
        <v>7.6139240506329102</v>
      </c>
      <c r="J97" t="s">
        <v>145</v>
      </c>
      <c r="K97">
        <v>0</v>
      </c>
    </row>
    <row r="98" spans="1:11">
      <c r="A98" t="s">
        <v>559</v>
      </c>
      <c r="B98" t="s">
        <v>145</v>
      </c>
      <c r="C98" t="s">
        <v>145</v>
      </c>
      <c r="D98" t="s">
        <v>145</v>
      </c>
      <c r="E98" t="s">
        <v>145</v>
      </c>
      <c r="F98" t="s">
        <v>145</v>
      </c>
      <c r="G98" t="s">
        <v>145</v>
      </c>
      <c r="H98" t="s">
        <v>145</v>
      </c>
      <c r="I98" t="s">
        <v>145</v>
      </c>
      <c r="J98" t="s">
        <v>145</v>
      </c>
      <c r="K98" t="e">
        <v>#N/A</v>
      </c>
    </row>
    <row r="99" spans="1:11">
      <c r="A99" t="s">
        <v>560</v>
      </c>
      <c r="B99">
        <v>1</v>
      </c>
      <c r="C99" t="s">
        <v>145</v>
      </c>
      <c r="D99">
        <v>0</v>
      </c>
      <c r="E99" t="s">
        <v>145</v>
      </c>
      <c r="F99">
        <v>8.5000000000000006E-2</v>
      </c>
      <c r="G99" t="s">
        <v>145</v>
      </c>
      <c r="H99">
        <v>8.5000000000000006E-2</v>
      </c>
      <c r="I99" t="s">
        <v>145</v>
      </c>
      <c r="J99" t="s">
        <v>145</v>
      </c>
      <c r="K99" t="e">
        <v>#N/A</v>
      </c>
    </row>
    <row r="100" spans="1:11">
      <c r="A100" t="s">
        <v>502</v>
      </c>
      <c r="B100" t="s">
        <v>145</v>
      </c>
      <c r="C100" t="s">
        <v>145</v>
      </c>
      <c r="D100" t="s">
        <v>145</v>
      </c>
      <c r="E100" t="s">
        <v>145</v>
      </c>
      <c r="F100" t="s">
        <v>145</v>
      </c>
      <c r="G100" t="s">
        <v>145</v>
      </c>
      <c r="H100" t="s">
        <v>145</v>
      </c>
      <c r="I100" t="s">
        <v>145</v>
      </c>
      <c r="J100" t="s">
        <v>145</v>
      </c>
      <c r="K100" t="e">
        <v>#N/A</v>
      </c>
    </row>
    <row r="101" spans="1:11">
      <c r="A101" t="s">
        <v>521</v>
      </c>
      <c r="B101" t="s">
        <v>145</v>
      </c>
      <c r="C101" t="s">
        <v>145</v>
      </c>
      <c r="D101" t="s">
        <v>145</v>
      </c>
      <c r="E101" t="s">
        <v>145</v>
      </c>
      <c r="F101" t="s">
        <v>145</v>
      </c>
      <c r="G101" t="s">
        <v>145</v>
      </c>
      <c r="H101" t="s">
        <v>145</v>
      </c>
      <c r="I101" t="s">
        <v>145</v>
      </c>
      <c r="J101" t="s">
        <v>145</v>
      </c>
      <c r="K101" t="e">
        <v>#N/A</v>
      </c>
    </row>
    <row r="102" spans="1:11">
      <c r="A102" t="s">
        <v>561</v>
      </c>
      <c r="B102" t="s">
        <v>145</v>
      </c>
      <c r="C102" t="s">
        <v>145</v>
      </c>
      <c r="D102" t="s">
        <v>145</v>
      </c>
      <c r="E102" t="s">
        <v>145</v>
      </c>
      <c r="F102" t="s">
        <v>145</v>
      </c>
      <c r="G102" t="s">
        <v>145</v>
      </c>
      <c r="H102" t="s">
        <v>145</v>
      </c>
      <c r="I102" t="s">
        <v>145</v>
      </c>
      <c r="J102" t="s">
        <v>145</v>
      </c>
      <c r="K102" t="e">
        <v>#N/A</v>
      </c>
    </row>
    <row r="103" spans="1:11">
      <c r="A103" t="s">
        <v>304</v>
      </c>
      <c r="B103">
        <v>1314</v>
      </c>
      <c r="C103">
        <v>7.3529411764705885E-2</v>
      </c>
      <c r="D103">
        <v>7774.0029849999992</v>
      </c>
      <c r="E103">
        <v>0.21228039648072042</v>
      </c>
      <c r="F103">
        <v>4215.7383309999977</v>
      </c>
      <c r="G103">
        <v>-9.1164777612155024E-2</v>
      </c>
      <c r="H103">
        <v>11989.741316000052</v>
      </c>
      <c r="I103">
        <v>8.4914165286087348E-2</v>
      </c>
      <c r="J103">
        <v>0.24040545617869494</v>
      </c>
      <c r="K103">
        <v>49873</v>
      </c>
    </row>
    <row r="104" spans="1:11">
      <c r="A104" t="s">
        <v>305</v>
      </c>
      <c r="B104">
        <v>879</v>
      </c>
      <c r="C104">
        <v>5.7761732851985562E-2</v>
      </c>
      <c r="D104">
        <v>4336.3265250000159</v>
      </c>
      <c r="E104">
        <v>0.17396671567663463</v>
      </c>
      <c r="F104">
        <v>3539.9759830000057</v>
      </c>
      <c r="G104">
        <v>-8.6763197225558197E-2</v>
      </c>
      <c r="H104">
        <v>7876.3025080000207</v>
      </c>
      <c r="I104">
        <v>4.0457913356726855E-2</v>
      </c>
      <c r="J104">
        <v>0.23216124824618348</v>
      </c>
      <c r="K104">
        <v>33926</v>
      </c>
    </row>
    <row r="105" spans="1:11">
      <c r="A105" t="s">
        <v>306</v>
      </c>
      <c r="B105">
        <v>36</v>
      </c>
      <c r="C105">
        <v>0.56521739130434778</v>
      </c>
      <c r="D105">
        <v>18.229755000000001</v>
      </c>
      <c r="E105">
        <v>1.4555165678879312</v>
      </c>
      <c r="F105">
        <v>23.98</v>
      </c>
      <c r="G105">
        <v>0.28166755745590588</v>
      </c>
      <c r="H105">
        <v>42.209755000000008</v>
      </c>
      <c r="I105">
        <v>0.61512799418382169</v>
      </c>
      <c r="J105" t="s">
        <v>145</v>
      </c>
      <c r="K105">
        <v>0</v>
      </c>
    </row>
    <row r="106" spans="1:11">
      <c r="A106" t="s">
        <v>307</v>
      </c>
      <c r="B106">
        <v>476</v>
      </c>
      <c r="C106">
        <v>0.10697674418604651</v>
      </c>
      <c r="D106">
        <v>3810.12185399999</v>
      </c>
      <c r="E106">
        <v>0.19444008555678977</v>
      </c>
      <c r="F106">
        <v>2663.672246000006</v>
      </c>
      <c r="G106">
        <v>-7.2260941440828147E-2</v>
      </c>
      <c r="H106">
        <v>6473.7941000000001</v>
      </c>
      <c r="I106">
        <v>6.8102211558312156E-2</v>
      </c>
      <c r="J106">
        <v>0.29048703670465764</v>
      </c>
      <c r="K106">
        <v>22286</v>
      </c>
    </row>
    <row r="107" spans="1:11">
      <c r="A107" t="s">
        <v>308</v>
      </c>
      <c r="B107">
        <v>120</v>
      </c>
      <c r="C107">
        <v>5.2631578947368418E-2</v>
      </c>
      <c r="D107">
        <v>1876.5676080000003</v>
      </c>
      <c r="E107">
        <v>0.20746212894317281</v>
      </c>
      <c r="F107">
        <v>467.92527000000013</v>
      </c>
      <c r="G107">
        <v>-0.18985061783755927</v>
      </c>
      <c r="H107">
        <v>2344.4928780000009</v>
      </c>
      <c r="I107">
        <v>9.981225404262585E-2</v>
      </c>
      <c r="J107">
        <v>0.35123488808988779</v>
      </c>
      <c r="K107">
        <v>6675</v>
      </c>
    </row>
    <row r="108" spans="1:11">
      <c r="A108" t="s">
        <v>309</v>
      </c>
      <c r="B108">
        <v>1285</v>
      </c>
      <c r="C108">
        <v>1.9032513877874701E-2</v>
      </c>
      <c r="D108">
        <v>4899.3358560000252</v>
      </c>
      <c r="E108">
        <v>0.21611430283723024</v>
      </c>
      <c r="F108">
        <v>3470.7486040000013</v>
      </c>
      <c r="G108">
        <v>-0.1752476814844337</v>
      </c>
      <c r="H108">
        <v>8370.0844600000273</v>
      </c>
      <c r="I108">
        <v>1.6167789971967189E-2</v>
      </c>
      <c r="J108">
        <v>0.17470433020246351</v>
      </c>
      <c r="K108">
        <v>47910</v>
      </c>
    </row>
    <row r="109" spans="1:11">
      <c r="A109" t="s">
        <v>310</v>
      </c>
      <c r="B109">
        <v>51</v>
      </c>
      <c r="C109">
        <v>0.13333333333333333</v>
      </c>
      <c r="D109">
        <v>90.82820199999999</v>
      </c>
      <c r="E109">
        <v>0.70151125215198595</v>
      </c>
      <c r="F109">
        <v>154.39975699999999</v>
      </c>
      <c r="G109">
        <v>8.4851521253707901E-2</v>
      </c>
      <c r="H109">
        <v>245.22795900000003</v>
      </c>
      <c r="I109">
        <v>0.25305350470071447</v>
      </c>
      <c r="J109">
        <v>9.5160247962747385E-2</v>
      </c>
      <c r="K109">
        <v>2577</v>
      </c>
    </row>
    <row r="110" spans="1:11">
      <c r="A110" t="s">
        <v>311</v>
      </c>
      <c r="B110">
        <v>25</v>
      </c>
      <c r="C110">
        <v>0.5625</v>
      </c>
      <c r="D110">
        <v>36.033738999999997</v>
      </c>
      <c r="E110">
        <v>4.2848104793757422E-3</v>
      </c>
      <c r="F110">
        <v>45.636689999999994</v>
      </c>
      <c r="G110">
        <v>7.3657373683861374E-3</v>
      </c>
      <c r="H110">
        <v>81.670428999999984</v>
      </c>
      <c r="I110">
        <v>6.00407720828242E-3</v>
      </c>
      <c r="J110">
        <v>3.1411703461538454</v>
      </c>
      <c r="K110">
        <v>26</v>
      </c>
    </row>
    <row r="111" spans="1:11">
      <c r="A111" t="s">
        <v>312</v>
      </c>
      <c r="B111">
        <v>12</v>
      </c>
      <c r="C111">
        <v>1</v>
      </c>
      <c r="D111">
        <v>7.9399999999999986</v>
      </c>
      <c r="E111">
        <v>2.576576576576576</v>
      </c>
      <c r="F111">
        <v>3.4399999999999995</v>
      </c>
      <c r="G111">
        <v>0.39837398373983723</v>
      </c>
      <c r="H111">
        <v>11.379999999999999</v>
      </c>
      <c r="I111">
        <v>1.4316239316239316</v>
      </c>
      <c r="J111" t="s">
        <v>145</v>
      </c>
      <c r="K111" t="e">
        <v>#N/A</v>
      </c>
    </row>
    <row r="112" spans="1:11">
      <c r="A112" t="s">
        <v>313</v>
      </c>
      <c r="B112">
        <v>2036</v>
      </c>
      <c r="C112">
        <v>3.5078800203355361E-2</v>
      </c>
      <c r="D112">
        <v>18909.555538000081</v>
      </c>
      <c r="E112">
        <v>0.25247086736282276</v>
      </c>
      <c r="F112">
        <v>16796.298366999967</v>
      </c>
      <c r="G112">
        <v>-0.12156347339828835</v>
      </c>
      <c r="H112">
        <v>35705.853904999931</v>
      </c>
      <c r="I112">
        <v>4.3467142307972564E-2</v>
      </c>
      <c r="J112">
        <v>0.15750891700596817</v>
      </c>
      <c r="K112">
        <v>226691</v>
      </c>
    </row>
    <row r="113" spans="1:11">
      <c r="A113" t="s">
        <v>314</v>
      </c>
      <c r="B113">
        <v>3439</v>
      </c>
      <c r="C113">
        <v>2.6567164179104479E-2</v>
      </c>
      <c r="D113">
        <v>41561.308594999864</v>
      </c>
      <c r="E113">
        <v>0.22284025119937512</v>
      </c>
      <c r="F113">
        <v>18065.836862999968</v>
      </c>
      <c r="G113">
        <v>-0.2327162296308532</v>
      </c>
      <c r="H113">
        <v>59627.145458000188</v>
      </c>
      <c r="I113">
        <v>3.6404363299174958E-2</v>
      </c>
      <c r="J113">
        <v>0.21708806798753472</v>
      </c>
      <c r="K113">
        <v>274668</v>
      </c>
    </row>
    <row r="114" spans="1:11">
      <c r="A114" t="s">
        <v>567</v>
      </c>
      <c r="B114">
        <v>1</v>
      </c>
      <c r="C114" t="s">
        <v>145</v>
      </c>
      <c r="D114">
        <v>0</v>
      </c>
      <c r="E114" t="s">
        <v>145</v>
      </c>
      <c r="F114">
        <v>8.5000000000000006E-2</v>
      </c>
      <c r="G114" t="s">
        <v>145</v>
      </c>
      <c r="H114">
        <v>8.5000000000000006E-2</v>
      </c>
      <c r="I114" t="s">
        <v>145</v>
      </c>
      <c r="J114" t="s">
        <v>145</v>
      </c>
      <c r="K114" t="e">
        <v>#N/A</v>
      </c>
    </row>
    <row r="115" spans="1:11">
      <c r="A115" t="s">
        <v>315</v>
      </c>
      <c r="B115">
        <v>475</v>
      </c>
      <c r="C115">
        <v>4.1666666666666664E-2</v>
      </c>
      <c r="D115">
        <v>4378.687849000009</v>
      </c>
      <c r="E115">
        <v>0.14201916313838991</v>
      </c>
      <c r="F115">
        <v>2082.5693279999987</v>
      </c>
      <c r="G115">
        <v>5.4364797366690476E-2</v>
      </c>
      <c r="H115">
        <v>6461.2571770000277</v>
      </c>
      <c r="I115">
        <v>0.11221654316064014</v>
      </c>
      <c r="J115">
        <v>0.17739497507069785</v>
      </c>
      <c r="K115">
        <v>36423</v>
      </c>
    </row>
    <row r="116" spans="1:11">
      <c r="A116" t="s">
        <v>316</v>
      </c>
      <c r="B116">
        <v>1803</v>
      </c>
      <c r="C116">
        <v>6.8127962085308053E-2</v>
      </c>
      <c r="D116">
        <v>22621.212707999875</v>
      </c>
      <c r="E116">
        <v>0.12527073487700333</v>
      </c>
      <c r="F116">
        <v>8955.6880270214497</v>
      </c>
      <c r="G116">
        <v>-5.6336539751181698E-2</v>
      </c>
      <c r="H116">
        <v>31576.900735021321</v>
      </c>
      <c r="I116">
        <v>6.7030592532615452E-2</v>
      </c>
      <c r="J116">
        <v>0.33365279728467162</v>
      </c>
      <c r="K116">
        <v>94640</v>
      </c>
    </row>
    <row r="117" spans="1:11">
      <c r="A117" t="s">
        <v>273</v>
      </c>
      <c r="B117">
        <v>11952</v>
      </c>
      <c r="C117">
        <v>4.7410393479975464E-2</v>
      </c>
      <c r="D117">
        <v>110320.15121400071</v>
      </c>
      <c r="E117">
        <v>0.19912622354892223</v>
      </c>
      <c r="F117">
        <v>60485.994466021351</v>
      </c>
      <c r="G117">
        <v>-0.14218924797159144</v>
      </c>
      <c r="H117">
        <v>170806.1456800235</v>
      </c>
      <c r="I117">
        <v>5.1033900352501986E-2</v>
      </c>
      <c r="J117">
        <v>0.21465825032175398</v>
      </c>
      <c r="K117">
        <v>795712</v>
      </c>
    </row>
  </sheetData>
  <sortState xmlns:xlrd2="http://schemas.microsoft.com/office/spreadsheetml/2017/richdata2" ref="A2:K117">
    <sortCondition ref="A2:A117"/>
  </sortState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8B21C-5B1C-42C6-9243-0033F23EAFEE}">
  <sheetPr codeName="Feuil17">
    <tabColor theme="8"/>
  </sheetPr>
  <dimension ref="A1:K13"/>
  <sheetViews>
    <sheetView zoomScale="82" workbookViewId="0"/>
  </sheetViews>
  <sheetFormatPr baseColWidth="10" defaultColWidth="11" defaultRowHeight="15.5"/>
  <cols>
    <col min="1" max="1" width="33.08203125" bestFit="1" customWidth="1"/>
    <col min="3" max="3" width="11.83203125" bestFit="1" customWidth="1"/>
    <col min="6" max="6" width="10.58203125" customWidth="1"/>
    <col min="7" max="7" width="8.08203125" customWidth="1"/>
    <col min="8" max="8" width="25.08203125" customWidth="1"/>
    <col min="9" max="9" width="11" customWidth="1"/>
  </cols>
  <sheetData>
    <row r="1" spans="1:11" ht="16" thickBot="1">
      <c r="A1" s="4" t="s">
        <v>24</v>
      </c>
      <c r="G1" s="4" t="s">
        <v>25</v>
      </c>
    </row>
    <row r="2" spans="1:11" ht="46.5">
      <c r="A2" t="s">
        <v>630</v>
      </c>
      <c r="B2" s="643">
        <v>2021</v>
      </c>
      <c r="C2" s="643"/>
      <c r="D2" s="643">
        <v>2022</v>
      </c>
      <c r="E2" s="643"/>
      <c r="H2" s="644"/>
      <c r="I2" s="512" t="s">
        <v>26</v>
      </c>
      <c r="J2" s="512" t="s">
        <v>27</v>
      </c>
    </row>
    <row r="3" spans="1:11" ht="26" thickBot="1">
      <c r="B3" s="505" t="s">
        <v>28</v>
      </c>
      <c r="C3" s="505" t="s">
        <v>29</v>
      </c>
      <c r="D3" s="505" t="s">
        <v>28</v>
      </c>
      <c r="E3" s="505" t="s">
        <v>29</v>
      </c>
      <c r="H3" s="645"/>
      <c r="I3" s="514" t="s">
        <v>30</v>
      </c>
      <c r="J3" s="514" t="s">
        <v>31</v>
      </c>
      <c r="K3" s="414" t="s">
        <v>667</v>
      </c>
    </row>
    <row r="4" spans="1:11" ht="16" thickBot="1">
      <c r="A4" s="7" t="s">
        <v>32</v>
      </c>
      <c r="B4" s="630"/>
      <c r="C4" s="631">
        <v>195510</v>
      </c>
      <c r="D4" s="630">
        <v>11611.538461538461</v>
      </c>
      <c r="E4" s="631">
        <v>186690</v>
      </c>
      <c r="H4" s="515" t="s">
        <v>33</v>
      </c>
      <c r="I4" s="516">
        <v>6.8000000000000005E-2</v>
      </c>
      <c r="J4" s="517">
        <v>0.121</v>
      </c>
      <c r="K4" s="414" t="s">
        <v>34</v>
      </c>
    </row>
    <row r="5" spans="1:11" ht="16" thickBot="1">
      <c r="A5" s="7" t="s">
        <v>35</v>
      </c>
      <c r="B5" s="632">
        <v>12659</v>
      </c>
      <c r="C5" s="632">
        <v>196683.06</v>
      </c>
      <c r="D5" s="632">
        <v>12076</v>
      </c>
      <c r="E5" s="632">
        <v>199384.92</v>
      </c>
      <c r="H5" s="513" t="s">
        <v>36</v>
      </c>
      <c r="I5" s="517">
        <v>6.7000000000000004E-2</v>
      </c>
      <c r="J5" s="517">
        <v>0.111</v>
      </c>
      <c r="K5" s="414" t="s">
        <v>655</v>
      </c>
    </row>
    <row r="6" spans="1:11" ht="16" thickBot="1">
      <c r="A6" s="315" t="s">
        <v>37</v>
      </c>
      <c r="B6" s="4"/>
      <c r="C6" s="4"/>
      <c r="D6" s="316">
        <v>-4.6054190694367669E-2</v>
      </c>
      <c r="E6" s="316">
        <v>1.3737126115487497E-2</v>
      </c>
      <c r="H6" s="513" t="s">
        <v>38</v>
      </c>
      <c r="I6" s="517">
        <v>4.7E-2</v>
      </c>
      <c r="J6" s="517">
        <v>8.5000000000000006E-2</v>
      </c>
      <c r="K6" s="414" t="s">
        <v>655</v>
      </c>
    </row>
    <row r="7" spans="1:11" ht="16" thickBot="1">
      <c r="A7" s="7" t="s">
        <v>629</v>
      </c>
      <c r="D7" s="349">
        <v>-8.274441412919975E-2</v>
      </c>
      <c r="E7" s="310">
        <v>-5.0807934348794492E-2</v>
      </c>
      <c r="H7" s="513" t="s">
        <v>39</v>
      </c>
      <c r="I7" s="517">
        <v>2.8000000000000001E-2</v>
      </c>
      <c r="J7" s="517">
        <v>3.5999999999999997E-2</v>
      </c>
      <c r="K7" s="414" t="s">
        <v>656</v>
      </c>
    </row>
    <row r="8" spans="1:11">
      <c r="A8" s="633" t="s">
        <v>40</v>
      </c>
      <c r="B8" s="625"/>
      <c r="C8" s="634">
        <v>6.0000000000000001E-3</v>
      </c>
      <c r="D8" s="634">
        <v>0.04</v>
      </c>
      <c r="E8" s="634">
        <v>6.8000000000000005E-2</v>
      </c>
    </row>
    <row r="9" spans="1:11">
      <c r="A9" s="503" t="s">
        <v>41</v>
      </c>
      <c r="B9" s="504">
        <v>6.4362431619682955E-2</v>
      </c>
      <c r="D9" s="504">
        <v>6.0566265492896849E-2</v>
      </c>
    </row>
    <row r="11" spans="1:11">
      <c r="E11" s="493" t="s">
        <v>42</v>
      </c>
    </row>
    <row r="12" spans="1:11">
      <c r="E12" s="493" t="s">
        <v>631</v>
      </c>
    </row>
    <row r="13" spans="1:11">
      <c r="F13" s="349"/>
    </row>
  </sheetData>
  <mergeCells count="3">
    <mergeCell ref="B2:C2"/>
    <mergeCell ref="D2:E2"/>
    <mergeCell ref="H2:H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8E93A-5D50-9547-A7F6-626923B80992}">
  <sheetPr codeName="Feuil3">
    <tabColor theme="8"/>
  </sheetPr>
  <dimension ref="A1:Z70"/>
  <sheetViews>
    <sheetView zoomScale="55" zoomScaleNormal="55" workbookViewId="0">
      <selection activeCell="T1" sqref="T1:U1048576"/>
    </sheetView>
  </sheetViews>
  <sheetFormatPr baseColWidth="10" defaultColWidth="11" defaultRowHeight="15.5"/>
  <cols>
    <col min="1" max="1" width="21.58203125" customWidth="1"/>
    <col min="2" max="5" width="6.5" customWidth="1"/>
    <col min="6" max="6" width="12.83203125" customWidth="1"/>
    <col min="7" max="9" width="6.5" customWidth="1"/>
  </cols>
  <sheetData>
    <row r="1" spans="1:26">
      <c r="A1" s="4" t="s">
        <v>43</v>
      </c>
      <c r="M1" s="4" t="s">
        <v>2</v>
      </c>
      <c r="T1" s="4" t="s">
        <v>3</v>
      </c>
    </row>
    <row r="2" spans="1:26">
      <c r="A2" s="2" t="s">
        <v>44</v>
      </c>
    </row>
    <row r="3" spans="1:26">
      <c r="A3" s="1" t="s">
        <v>45</v>
      </c>
      <c r="B3" s="1"/>
      <c r="C3" s="1"/>
      <c r="D3" s="1"/>
      <c r="E3" s="1"/>
      <c r="F3" s="1"/>
      <c r="G3" s="1"/>
      <c r="H3" s="1"/>
      <c r="I3" s="1"/>
      <c r="J3" s="642" t="s">
        <v>46</v>
      </c>
      <c r="K3" s="642"/>
      <c r="M3" s="1" t="s">
        <v>45</v>
      </c>
      <c r="U3" s="1" t="s">
        <v>45</v>
      </c>
      <c r="V3" s="1"/>
      <c r="W3" s="1"/>
      <c r="X3" s="1"/>
      <c r="Y3" s="1"/>
    </row>
    <row r="4" spans="1:26">
      <c r="A4" s="3"/>
      <c r="B4" s="3" t="s">
        <v>47</v>
      </c>
      <c r="C4" s="3" t="s">
        <v>48</v>
      </c>
      <c r="D4" s="3" t="s">
        <v>49</v>
      </c>
      <c r="E4" s="3" t="s">
        <v>50</v>
      </c>
      <c r="F4" s="3" t="s">
        <v>51</v>
      </c>
      <c r="G4" s="3" t="s">
        <v>52</v>
      </c>
      <c r="H4" s="3" t="s">
        <v>53</v>
      </c>
      <c r="I4" s="5" t="s">
        <v>54</v>
      </c>
      <c r="J4" s="577" t="s">
        <v>55</v>
      </c>
      <c r="K4" s="577" t="s">
        <v>56</v>
      </c>
      <c r="M4" s="3" t="s">
        <v>57</v>
      </c>
      <c r="N4" s="3" t="s">
        <v>47</v>
      </c>
      <c r="O4" s="3" t="s">
        <v>48</v>
      </c>
      <c r="P4" s="3" t="s">
        <v>49</v>
      </c>
      <c r="Q4" s="3" t="s">
        <v>58</v>
      </c>
      <c r="R4" s="3"/>
      <c r="U4" s="3" t="s">
        <v>57</v>
      </c>
      <c r="V4" s="3" t="s">
        <v>47</v>
      </c>
      <c r="W4" s="3" t="s">
        <v>48</v>
      </c>
      <c r="X4" s="3" t="s">
        <v>49</v>
      </c>
      <c r="Y4" s="3" t="s">
        <v>50</v>
      </c>
      <c r="Z4" s="5" t="s">
        <v>54</v>
      </c>
    </row>
    <row r="5" spans="1:26">
      <c r="A5" s="322">
        <v>1999</v>
      </c>
      <c r="B5" s="6">
        <v>450</v>
      </c>
      <c r="C5" s="6"/>
      <c r="D5" s="6"/>
      <c r="E5" s="6"/>
      <c r="F5" s="6"/>
      <c r="G5" s="6"/>
      <c r="H5" s="6">
        <v>999</v>
      </c>
      <c r="M5" s="9">
        <v>1999</v>
      </c>
      <c r="N5" s="349">
        <f t="shared" ref="N5:N10" si="0">B5/$H5</f>
        <v>0.45045045045045046</v>
      </c>
      <c r="O5" s="349">
        <f t="shared" ref="O5:O10" si="1">C5/$H5</f>
        <v>0</v>
      </c>
      <c r="P5" s="349">
        <f t="shared" ref="P5:P10" si="2">D5/$H5</f>
        <v>0</v>
      </c>
      <c r="Q5" s="349">
        <f t="shared" ref="Q5:Q10" si="3">E5/$H5</f>
        <v>0</v>
      </c>
      <c r="R5" s="6"/>
      <c r="U5" s="2">
        <v>2011</v>
      </c>
      <c r="V5" s="6">
        <f t="shared" ref="V5:Y6" si="4">B8-B7</f>
        <v>257</v>
      </c>
      <c r="W5" s="6">
        <f t="shared" si="4"/>
        <v>102</v>
      </c>
      <c r="X5" s="6">
        <f t="shared" si="4"/>
        <v>35</v>
      </c>
      <c r="Y5" s="6">
        <f t="shared" si="4"/>
        <v>30</v>
      </c>
      <c r="Z5" s="6">
        <f>I8-I7</f>
        <v>28</v>
      </c>
    </row>
    <row r="6" spans="1:26">
      <c r="A6" s="322">
        <v>2005</v>
      </c>
      <c r="B6" s="6">
        <v>619</v>
      </c>
      <c r="C6" s="6">
        <v>589</v>
      </c>
      <c r="D6" s="6">
        <v>71</v>
      </c>
      <c r="E6" s="6">
        <v>285</v>
      </c>
      <c r="F6" s="6"/>
      <c r="G6" s="6"/>
      <c r="H6" s="6">
        <v>1564</v>
      </c>
      <c r="M6" s="9">
        <v>2005</v>
      </c>
      <c r="N6" s="349">
        <f t="shared" si="0"/>
        <v>0.39578005115089515</v>
      </c>
      <c r="O6" s="349">
        <f t="shared" si="1"/>
        <v>0.37659846547314579</v>
      </c>
      <c r="P6" s="349">
        <f t="shared" si="2"/>
        <v>4.5396419437340151E-2</v>
      </c>
      <c r="Q6" s="349">
        <f t="shared" si="3"/>
        <v>0.18222506393861893</v>
      </c>
      <c r="R6" s="8"/>
      <c r="U6" s="2">
        <v>2012</v>
      </c>
      <c r="V6" s="6">
        <f t="shared" si="4"/>
        <v>71</v>
      </c>
      <c r="W6" s="6">
        <f t="shared" si="4"/>
        <v>107</v>
      </c>
      <c r="X6" s="6">
        <f t="shared" si="4"/>
        <v>69</v>
      </c>
      <c r="Y6" s="6">
        <f t="shared" si="4"/>
        <v>24</v>
      </c>
      <c r="Z6" s="6">
        <f>I9-I8</f>
        <v>11</v>
      </c>
    </row>
    <row r="7" spans="1:26">
      <c r="A7" s="322">
        <v>2010</v>
      </c>
      <c r="B7" s="6">
        <v>1831</v>
      </c>
      <c r="C7" s="6">
        <v>1154</v>
      </c>
      <c r="D7" s="6">
        <v>389</v>
      </c>
      <c r="E7" s="6">
        <v>233</v>
      </c>
      <c r="F7" s="6">
        <v>130</v>
      </c>
      <c r="G7" s="6"/>
      <c r="H7" s="6">
        <v>3607</v>
      </c>
      <c r="I7" s="6">
        <f t="shared" ref="I7:I10" si="5">F7+G7</f>
        <v>130</v>
      </c>
      <c r="M7" s="9">
        <v>2010</v>
      </c>
      <c r="N7" s="349">
        <f t="shared" si="0"/>
        <v>0.50762406431937901</v>
      </c>
      <c r="O7" s="349">
        <f t="shared" si="1"/>
        <v>0.3199334627113945</v>
      </c>
      <c r="P7" s="349">
        <f t="shared" si="2"/>
        <v>0.10784585528139728</v>
      </c>
      <c r="Q7" s="349">
        <f t="shared" si="3"/>
        <v>6.4596617687829219E-2</v>
      </c>
      <c r="R7" s="8"/>
      <c r="U7" s="2">
        <v>2013</v>
      </c>
      <c r="V7" s="6">
        <f t="shared" ref="V7:Y7" si="6">B10-B9</f>
        <v>156</v>
      </c>
      <c r="W7" s="6">
        <f t="shared" si="6"/>
        <v>120</v>
      </c>
      <c r="X7" s="6">
        <f t="shared" si="6"/>
        <v>84</v>
      </c>
      <c r="Y7" s="6">
        <f t="shared" si="6"/>
        <v>41</v>
      </c>
      <c r="Z7" s="6">
        <f t="shared" ref="Z7:Z14" si="7">I10-I9</f>
        <v>3</v>
      </c>
    </row>
    <row r="8" spans="1:26">
      <c r="A8" s="322">
        <v>2011</v>
      </c>
      <c r="B8" s="6">
        <v>2088</v>
      </c>
      <c r="C8" s="6">
        <v>1256</v>
      </c>
      <c r="D8" s="6">
        <v>424</v>
      </c>
      <c r="E8" s="6">
        <v>263</v>
      </c>
      <c r="F8" s="6">
        <v>158</v>
      </c>
      <c r="G8" s="6"/>
      <c r="H8" s="6">
        <v>4031</v>
      </c>
      <c r="I8" s="6">
        <f t="shared" si="5"/>
        <v>158</v>
      </c>
      <c r="M8" s="9">
        <v>2011</v>
      </c>
      <c r="N8" s="349">
        <f t="shared" si="0"/>
        <v>0.51798561151079137</v>
      </c>
      <c r="O8" s="349">
        <f t="shared" si="1"/>
        <v>0.31158521458695115</v>
      </c>
      <c r="P8" s="349">
        <f t="shared" si="2"/>
        <v>0.10518481766311089</v>
      </c>
      <c r="Q8" s="349">
        <f t="shared" si="3"/>
        <v>6.5244356239146609E-2</v>
      </c>
      <c r="R8" s="8"/>
      <c r="U8" s="2">
        <v>2014</v>
      </c>
      <c r="V8" s="6">
        <f t="shared" ref="V8:Y8" si="8">B11-B10</f>
        <v>236</v>
      </c>
      <c r="W8" s="6">
        <f t="shared" si="8"/>
        <v>171</v>
      </c>
      <c r="X8" s="6">
        <f t="shared" si="8"/>
        <v>66</v>
      </c>
      <c r="Y8" s="6">
        <f t="shared" si="8"/>
        <v>36</v>
      </c>
      <c r="Z8" s="6">
        <f t="shared" si="7"/>
        <v>186</v>
      </c>
    </row>
    <row r="9" spans="1:26">
      <c r="A9" s="322">
        <v>2012</v>
      </c>
      <c r="B9" s="6">
        <v>2159</v>
      </c>
      <c r="C9" s="6">
        <v>1363</v>
      </c>
      <c r="D9" s="6">
        <v>493</v>
      </c>
      <c r="E9" s="6">
        <v>287</v>
      </c>
      <c r="F9" s="6">
        <v>169</v>
      </c>
      <c r="G9" s="6"/>
      <c r="H9" s="6">
        <v>4302</v>
      </c>
      <c r="I9" s="6">
        <f t="shared" si="5"/>
        <v>169</v>
      </c>
      <c r="M9" s="9">
        <v>2012</v>
      </c>
      <c r="N9" s="349">
        <f t="shared" si="0"/>
        <v>0.50185960018595999</v>
      </c>
      <c r="O9" s="349">
        <f t="shared" si="1"/>
        <v>0.31682938168293817</v>
      </c>
      <c r="P9" s="349">
        <f t="shared" si="2"/>
        <v>0.11459786145978615</v>
      </c>
      <c r="Q9" s="349">
        <f t="shared" si="3"/>
        <v>6.6713156671315665E-2</v>
      </c>
      <c r="R9" s="8"/>
      <c r="U9" s="2">
        <v>2015</v>
      </c>
      <c r="V9" s="6">
        <f t="shared" ref="V9:Y9" si="9">B12-B11</f>
        <v>295</v>
      </c>
      <c r="W9" s="6">
        <f t="shared" si="9"/>
        <v>283</v>
      </c>
      <c r="X9" s="6">
        <f t="shared" si="9"/>
        <v>130</v>
      </c>
      <c r="Y9" s="6">
        <f t="shared" si="9"/>
        <v>49</v>
      </c>
      <c r="Z9" s="6">
        <f t="shared" si="7"/>
        <v>27</v>
      </c>
    </row>
    <row r="10" spans="1:26">
      <c r="A10" s="322">
        <v>2013</v>
      </c>
      <c r="B10" s="6">
        <v>2315</v>
      </c>
      <c r="C10" s="6">
        <v>1483</v>
      </c>
      <c r="D10" s="6">
        <v>577</v>
      </c>
      <c r="E10" s="6">
        <v>328</v>
      </c>
      <c r="F10" s="6">
        <v>172</v>
      </c>
      <c r="G10" s="6"/>
      <c r="H10" s="6">
        <v>4703.9558362120169</v>
      </c>
      <c r="I10" s="6">
        <f t="shared" si="5"/>
        <v>172</v>
      </c>
      <c r="M10" s="9">
        <v>2013</v>
      </c>
      <c r="N10" s="349">
        <f t="shared" si="0"/>
        <v>0.49213897421796676</v>
      </c>
      <c r="O10" s="349">
        <f t="shared" si="1"/>
        <v>0.31526656534135838</v>
      </c>
      <c r="P10" s="349">
        <f t="shared" si="2"/>
        <v>0.12266271625216708</v>
      </c>
      <c r="Q10" s="349">
        <f t="shared" si="3"/>
        <v>6.972854580712444E-2</v>
      </c>
      <c r="R10" s="8"/>
      <c r="U10" s="2">
        <v>2016</v>
      </c>
      <c r="V10" s="6">
        <f t="shared" ref="V10:Y14" si="10">B13-B12</f>
        <v>659</v>
      </c>
      <c r="W10" s="6">
        <f t="shared" si="10"/>
        <v>480</v>
      </c>
      <c r="X10" s="6">
        <f t="shared" si="10"/>
        <v>99</v>
      </c>
      <c r="Y10" s="6">
        <f t="shared" si="10"/>
        <v>78</v>
      </c>
      <c r="Z10" s="6">
        <f t="shared" si="7"/>
        <v>26</v>
      </c>
    </row>
    <row r="11" spans="1:26">
      <c r="A11" s="322">
        <v>2014</v>
      </c>
      <c r="B11" s="6">
        <v>2551</v>
      </c>
      <c r="C11" s="6">
        <v>1654</v>
      </c>
      <c r="D11" s="6">
        <v>643</v>
      </c>
      <c r="E11" s="6">
        <v>364</v>
      </c>
      <c r="F11" s="6">
        <v>206</v>
      </c>
      <c r="G11" s="6">
        <v>152</v>
      </c>
      <c r="H11" s="6">
        <v>5212</v>
      </c>
      <c r="I11" s="6">
        <f>F11+G11</f>
        <v>358</v>
      </c>
      <c r="M11" s="9">
        <v>2014</v>
      </c>
      <c r="N11" s="349">
        <f t="shared" ref="N11:N19" si="11">B11/$H11</f>
        <v>0.48944742900997695</v>
      </c>
      <c r="O11" s="349">
        <f t="shared" ref="O11:O19" si="12">C11/$H11</f>
        <v>0.31734458940905602</v>
      </c>
      <c r="P11" s="349">
        <f t="shared" ref="P11:P19" si="13">D11/$H11</f>
        <v>0.12336914811972371</v>
      </c>
      <c r="Q11" s="349">
        <f t="shared" ref="Q11:Q19" si="14">E11/$H11</f>
        <v>6.9838833461243283E-2</v>
      </c>
      <c r="R11" s="10"/>
      <c r="S11" s="4"/>
      <c r="U11" s="2">
        <v>2017</v>
      </c>
      <c r="V11" s="6">
        <f t="shared" si="10"/>
        <v>769</v>
      </c>
      <c r="W11" s="6">
        <f t="shared" si="10"/>
        <v>348</v>
      </c>
      <c r="X11" s="6">
        <f t="shared" si="10"/>
        <v>134</v>
      </c>
      <c r="Y11" s="6">
        <f t="shared" si="10"/>
        <v>76</v>
      </c>
      <c r="Z11" s="6">
        <f t="shared" si="7"/>
        <v>45.399999999999977</v>
      </c>
    </row>
    <row r="12" spans="1:26">
      <c r="A12" s="322">
        <v>2015</v>
      </c>
      <c r="B12" s="6">
        <v>2846</v>
      </c>
      <c r="C12" s="6">
        <v>1937</v>
      </c>
      <c r="D12" s="6">
        <v>773</v>
      </c>
      <c r="E12" s="6">
        <v>413</v>
      </c>
      <c r="F12" s="6">
        <v>219</v>
      </c>
      <c r="G12" s="6">
        <v>166</v>
      </c>
      <c r="H12" s="6">
        <v>5969</v>
      </c>
      <c r="I12" s="6">
        <f t="shared" ref="I12:I17" si="15">F12+G12</f>
        <v>385</v>
      </c>
      <c r="J12" s="55"/>
      <c r="K12" s="55"/>
      <c r="L12" s="55"/>
      <c r="M12" s="9">
        <v>2015</v>
      </c>
      <c r="N12" s="349">
        <f t="shared" si="11"/>
        <v>0.47679678338080078</v>
      </c>
      <c r="O12" s="349">
        <f t="shared" si="12"/>
        <v>0.32450996816887251</v>
      </c>
      <c r="P12" s="349">
        <f t="shared" si="13"/>
        <v>0.12950242921762439</v>
      </c>
      <c r="Q12" s="349">
        <f t="shared" si="14"/>
        <v>6.9190819232702289E-2</v>
      </c>
      <c r="R12" s="8"/>
      <c r="U12" s="2">
        <v>2018</v>
      </c>
      <c r="V12" s="6">
        <f t="shared" si="10"/>
        <v>992</v>
      </c>
      <c r="W12" s="6">
        <f t="shared" si="10"/>
        <v>206</v>
      </c>
      <c r="X12" s="6">
        <f t="shared" si="10"/>
        <v>125</v>
      </c>
      <c r="Y12" s="6">
        <f t="shared" si="10"/>
        <v>85</v>
      </c>
      <c r="Z12" s="6">
        <f t="shared" si="7"/>
        <v>93.399999999999977</v>
      </c>
    </row>
    <row r="13" spans="1:26">
      <c r="A13" s="322">
        <v>2016</v>
      </c>
      <c r="B13" s="6">
        <v>3505</v>
      </c>
      <c r="C13" s="6">
        <v>2417</v>
      </c>
      <c r="D13" s="6">
        <v>872</v>
      </c>
      <c r="E13" s="6">
        <v>491</v>
      </c>
      <c r="F13" s="6">
        <v>229</v>
      </c>
      <c r="G13" s="6">
        <v>182</v>
      </c>
      <c r="H13" s="6">
        <v>7285</v>
      </c>
      <c r="I13" s="6">
        <f t="shared" si="15"/>
        <v>411</v>
      </c>
      <c r="J13" s="55"/>
      <c r="K13" s="55"/>
      <c r="L13" s="55"/>
      <c r="M13" s="9">
        <v>2016</v>
      </c>
      <c r="N13" s="349">
        <f t="shared" si="11"/>
        <v>0.48112560054907344</v>
      </c>
      <c r="O13" s="349">
        <f t="shared" si="12"/>
        <v>0.33177762525737819</v>
      </c>
      <c r="P13" s="349">
        <f t="shared" si="13"/>
        <v>0.11969800960878517</v>
      </c>
      <c r="Q13" s="349">
        <f t="shared" si="14"/>
        <v>6.739876458476321E-2</v>
      </c>
      <c r="R13" s="8"/>
      <c r="U13" s="2">
        <v>2019</v>
      </c>
      <c r="V13" s="6">
        <f t="shared" si="10"/>
        <v>932</v>
      </c>
      <c r="W13" s="6">
        <f t="shared" si="10"/>
        <v>226</v>
      </c>
      <c r="X13" s="6">
        <f t="shared" si="10"/>
        <v>97</v>
      </c>
      <c r="Y13" s="6">
        <f t="shared" si="10"/>
        <v>126</v>
      </c>
      <c r="Z13" s="6">
        <f t="shared" si="7"/>
        <v>90.100000000000136</v>
      </c>
    </row>
    <row r="14" spans="1:26">
      <c r="A14" s="322">
        <v>2017</v>
      </c>
      <c r="B14" s="6">
        <v>4274</v>
      </c>
      <c r="C14" s="6">
        <v>2765</v>
      </c>
      <c r="D14" s="6">
        <v>1006</v>
      </c>
      <c r="E14" s="6">
        <v>567</v>
      </c>
      <c r="F14" s="6">
        <v>249.7</v>
      </c>
      <c r="G14" s="6">
        <v>206.7</v>
      </c>
      <c r="H14" s="6">
        <v>8612</v>
      </c>
      <c r="I14" s="6">
        <f t="shared" si="15"/>
        <v>456.4</v>
      </c>
      <c r="J14" s="55"/>
      <c r="K14" s="55"/>
      <c r="L14" s="55"/>
      <c r="M14" s="9">
        <v>2017</v>
      </c>
      <c r="N14" s="349">
        <f t="shared" si="11"/>
        <v>0.49628425452856478</v>
      </c>
      <c r="O14" s="349">
        <f t="shared" si="12"/>
        <v>0.32106363214119832</v>
      </c>
      <c r="P14" s="349">
        <f t="shared" si="13"/>
        <v>0.11681374825824431</v>
      </c>
      <c r="Q14" s="349">
        <f t="shared" si="14"/>
        <v>6.5838365071992574E-2</v>
      </c>
      <c r="R14" s="8"/>
      <c r="U14" s="2">
        <v>2020</v>
      </c>
      <c r="V14" s="6">
        <f t="shared" si="10"/>
        <v>736</v>
      </c>
      <c r="W14" s="6">
        <f t="shared" si="10"/>
        <v>419</v>
      </c>
      <c r="X14" s="6">
        <f t="shared" si="10"/>
        <v>143</v>
      </c>
      <c r="Y14" s="6">
        <f t="shared" si="10"/>
        <v>129</v>
      </c>
      <c r="Z14" s="6">
        <f t="shared" si="7"/>
        <v>-134.90000000000009</v>
      </c>
    </row>
    <row r="15" spans="1:26">
      <c r="A15" s="322">
        <v>2018</v>
      </c>
      <c r="B15" s="6">
        <v>5266</v>
      </c>
      <c r="C15" s="6">
        <v>2971</v>
      </c>
      <c r="D15" s="6">
        <v>1131</v>
      </c>
      <c r="E15" s="6">
        <v>652</v>
      </c>
      <c r="F15" s="6">
        <v>320.3</v>
      </c>
      <c r="G15" s="6">
        <v>229.5</v>
      </c>
      <c r="H15" s="6">
        <v>10012.5</v>
      </c>
      <c r="I15" s="6">
        <f t="shared" si="15"/>
        <v>549.79999999999995</v>
      </c>
      <c r="J15" s="55"/>
      <c r="K15" s="55"/>
      <c r="L15" s="55"/>
      <c r="M15" s="9">
        <v>2018</v>
      </c>
      <c r="N15" s="349">
        <f t="shared" si="11"/>
        <v>0.52594257178526838</v>
      </c>
      <c r="O15" s="349">
        <f t="shared" si="12"/>
        <v>0.296729088639201</v>
      </c>
      <c r="P15" s="349">
        <f t="shared" si="13"/>
        <v>0.11295880149812734</v>
      </c>
      <c r="Q15" s="349">
        <f t="shared" si="14"/>
        <v>6.5118601747815225E-2</v>
      </c>
      <c r="R15" s="8"/>
      <c r="U15" s="2">
        <v>2021</v>
      </c>
      <c r="V15" s="6">
        <f t="shared" ref="V15:V16" si="16">B18-B17</f>
        <v>-266</v>
      </c>
      <c r="W15" s="6">
        <f t="shared" ref="W15:W16" si="17">C18-C17</f>
        <v>-64</v>
      </c>
      <c r="X15" s="6">
        <f t="shared" ref="X15:X16" si="18">D18-D17</f>
        <v>109</v>
      </c>
      <c r="Y15" s="6">
        <f t="shared" ref="Y15:Y16" si="19">E18-E17</f>
        <v>52</v>
      </c>
      <c r="Z15" s="6">
        <f t="shared" ref="Z15:Z16" si="20">I18-I17</f>
        <v>104</v>
      </c>
    </row>
    <row r="16" spans="1:26">
      <c r="A16" s="322">
        <v>2019</v>
      </c>
      <c r="B16" s="6">
        <v>6198</v>
      </c>
      <c r="C16" s="6">
        <v>3197</v>
      </c>
      <c r="D16" s="6">
        <v>1228</v>
      </c>
      <c r="E16" s="6">
        <v>778</v>
      </c>
      <c r="F16" s="6">
        <v>388.6</v>
      </c>
      <c r="G16" s="6">
        <v>251.3</v>
      </c>
      <c r="H16" s="6">
        <v>11400</v>
      </c>
      <c r="I16" s="6">
        <f t="shared" si="15"/>
        <v>639.90000000000009</v>
      </c>
      <c r="J16" s="55">
        <f t="shared" ref="J16:K17" si="21">H16/H15-1</f>
        <v>0.13857677902621712</v>
      </c>
      <c r="K16" s="55">
        <f t="shared" si="21"/>
        <v>0.16387777373590429</v>
      </c>
      <c r="L16" s="55"/>
      <c r="M16" s="9">
        <v>2019</v>
      </c>
      <c r="N16" s="349">
        <f t="shared" si="11"/>
        <v>0.54368421052631577</v>
      </c>
      <c r="O16" s="349">
        <f t="shared" si="12"/>
        <v>0.28043859649122804</v>
      </c>
      <c r="P16" s="349">
        <f t="shared" si="13"/>
        <v>0.10771929824561403</v>
      </c>
      <c r="Q16" s="349">
        <f t="shared" si="14"/>
        <v>6.8245614035087721E-2</v>
      </c>
      <c r="R16" s="8"/>
      <c r="U16" s="2">
        <v>2022</v>
      </c>
      <c r="V16" s="6">
        <f t="shared" si="16"/>
        <v>-310</v>
      </c>
      <c r="W16" s="6">
        <f t="shared" si="17"/>
        <v>-305</v>
      </c>
      <c r="X16" s="6">
        <f t="shared" si="18"/>
        <v>58</v>
      </c>
      <c r="Y16" s="6">
        <f t="shared" si="19"/>
        <v>-25</v>
      </c>
      <c r="Z16" s="6">
        <f t="shared" si="20"/>
        <v>112</v>
      </c>
    </row>
    <row r="17" spans="1:26">
      <c r="A17" s="322">
        <v>2020</v>
      </c>
      <c r="B17" s="6">
        <v>6934</v>
      </c>
      <c r="C17" s="6">
        <v>3616</v>
      </c>
      <c r="D17" s="6">
        <v>1371</v>
      </c>
      <c r="E17" s="6">
        <v>907</v>
      </c>
      <c r="F17" s="6">
        <v>290</v>
      </c>
      <c r="G17" s="6">
        <v>215</v>
      </c>
      <c r="H17" s="6">
        <v>12831</v>
      </c>
      <c r="I17" s="6">
        <f t="shared" si="15"/>
        <v>505</v>
      </c>
      <c r="J17" s="55">
        <f t="shared" si="21"/>
        <v>0.12552631578947371</v>
      </c>
      <c r="K17" s="55">
        <f t="shared" si="21"/>
        <v>-0.21081418971714339</v>
      </c>
      <c r="L17" s="55"/>
      <c r="M17" s="9">
        <v>2020</v>
      </c>
      <c r="N17" s="349">
        <f t="shared" si="11"/>
        <v>0.54040994466526382</v>
      </c>
      <c r="O17" s="349">
        <f t="shared" si="12"/>
        <v>0.28181747330683499</v>
      </c>
      <c r="P17" s="349">
        <f t="shared" si="13"/>
        <v>0.10685059621229834</v>
      </c>
      <c r="Q17" s="349">
        <f t="shared" si="14"/>
        <v>7.0688177071155794E-2</v>
      </c>
      <c r="R17" s="8"/>
    </row>
    <row r="18" spans="1:26">
      <c r="A18" s="322">
        <v>2021</v>
      </c>
      <c r="B18" s="6">
        <v>6668</v>
      </c>
      <c r="C18" s="6">
        <v>3552</v>
      </c>
      <c r="D18" s="6">
        <v>1480</v>
      </c>
      <c r="E18" s="6">
        <v>959</v>
      </c>
      <c r="F18" s="6">
        <v>377</v>
      </c>
      <c r="G18" s="6">
        <v>232</v>
      </c>
      <c r="H18" s="6">
        <v>12659</v>
      </c>
      <c r="I18" s="6">
        <f t="shared" ref="I18:I19" si="22">F18+G18</f>
        <v>609</v>
      </c>
      <c r="J18" s="55">
        <f t="shared" ref="J18:J19" si="23">H18/H17-1</f>
        <v>-1.3405034681630457E-2</v>
      </c>
      <c r="K18" s="55">
        <f t="shared" ref="K18:K19" si="24">I18/I17-1</f>
        <v>0.2059405940594059</v>
      </c>
      <c r="L18" s="55"/>
      <c r="M18" s="9">
        <v>2021</v>
      </c>
      <c r="N18" s="349">
        <f t="shared" si="11"/>
        <v>0.52673986886799906</v>
      </c>
      <c r="O18" s="349">
        <f t="shared" si="12"/>
        <v>0.28059088395607867</v>
      </c>
      <c r="P18" s="349">
        <f t="shared" si="13"/>
        <v>0.11691286831503278</v>
      </c>
      <c r="Q18" s="349">
        <f t="shared" si="14"/>
        <v>7.5756378860889484E-2</v>
      </c>
      <c r="R18" s="8"/>
      <c r="Z18" s="7"/>
    </row>
    <row r="19" spans="1:26">
      <c r="A19" s="322">
        <v>2022</v>
      </c>
      <c r="B19" s="6">
        <v>6358</v>
      </c>
      <c r="C19" s="6">
        <v>3247</v>
      </c>
      <c r="D19" s="6">
        <v>1538</v>
      </c>
      <c r="E19" s="6">
        <v>934</v>
      </c>
      <c r="F19" s="6">
        <v>445</v>
      </c>
      <c r="G19" s="6">
        <v>276</v>
      </c>
      <c r="H19" s="6">
        <v>12076</v>
      </c>
      <c r="I19" s="6">
        <f t="shared" si="22"/>
        <v>721</v>
      </c>
      <c r="J19" s="420">
        <f t="shared" si="23"/>
        <v>-4.6054190694367669E-2</v>
      </c>
      <c r="K19" s="421">
        <f t="shared" si="24"/>
        <v>0.18390804597701149</v>
      </c>
      <c r="L19" s="55"/>
      <c r="M19" s="9">
        <v>2022</v>
      </c>
      <c r="N19" s="349">
        <f t="shared" si="11"/>
        <v>0.52649884067572039</v>
      </c>
      <c r="O19" s="349">
        <f t="shared" si="12"/>
        <v>0.26888042398145079</v>
      </c>
      <c r="P19" s="349">
        <f t="shared" si="13"/>
        <v>0.12736005299768136</v>
      </c>
      <c r="Q19" s="349">
        <f t="shared" si="14"/>
        <v>7.7343491222259031E-2</v>
      </c>
      <c r="R19" s="8"/>
    </row>
    <row r="20" spans="1:26">
      <c r="A20" s="322"/>
      <c r="B20" s="6"/>
    </row>
    <row r="21" spans="1:26">
      <c r="I21" s="7" t="s">
        <v>44</v>
      </c>
    </row>
    <row r="70" ht="44.25" customHeight="1"/>
  </sheetData>
  <mergeCells count="1">
    <mergeCell ref="J3:K3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F8203-3352-0243-BDFE-DC9A76207DD9}">
  <sheetPr codeName="Feuil4"/>
  <dimension ref="B3:O20"/>
  <sheetViews>
    <sheetView topLeftCell="A13" zoomScale="70" zoomScaleNormal="70" workbookViewId="0">
      <selection activeCell="B2" sqref="B2:V22"/>
    </sheetView>
  </sheetViews>
  <sheetFormatPr baseColWidth="10" defaultColWidth="11" defaultRowHeight="15.5"/>
  <sheetData>
    <row r="3" spans="2:15">
      <c r="C3" s="4" t="s">
        <v>59</v>
      </c>
    </row>
    <row r="5" spans="2:15">
      <c r="B5" s="75" t="s">
        <v>45</v>
      </c>
    </row>
    <row r="6" spans="2:15">
      <c r="B6" s="3" t="s">
        <v>60</v>
      </c>
      <c r="C6" s="3" t="s">
        <v>61</v>
      </c>
      <c r="D6" s="3" t="s">
        <v>62</v>
      </c>
      <c r="E6" s="3" t="s">
        <v>63</v>
      </c>
      <c r="F6" s="3" t="s">
        <v>64</v>
      </c>
      <c r="G6" s="3" t="s">
        <v>65</v>
      </c>
      <c r="H6" s="3" t="s">
        <v>66</v>
      </c>
      <c r="I6" s="3" t="s">
        <v>67</v>
      </c>
      <c r="J6" s="3" t="s">
        <v>68</v>
      </c>
    </row>
    <row r="7" spans="2:15">
      <c r="B7" s="2">
        <v>2010</v>
      </c>
      <c r="C7" s="25">
        <v>568</v>
      </c>
      <c r="D7" s="25">
        <v>191</v>
      </c>
      <c r="E7" s="25">
        <v>433</v>
      </c>
      <c r="F7" s="25">
        <v>260</v>
      </c>
      <c r="G7" s="25">
        <v>726</v>
      </c>
      <c r="H7" s="25">
        <v>399</v>
      </c>
      <c r="I7" s="25">
        <v>848</v>
      </c>
      <c r="J7" s="25">
        <v>186</v>
      </c>
    </row>
    <row r="8" spans="2:15">
      <c r="B8" s="2">
        <v>2011</v>
      </c>
      <c r="C8" s="25">
        <v>597</v>
      </c>
      <c r="D8" s="25">
        <v>229</v>
      </c>
      <c r="E8" s="25">
        <v>434</v>
      </c>
      <c r="F8" s="25">
        <v>306</v>
      </c>
      <c r="G8" s="25">
        <v>808</v>
      </c>
      <c r="H8" s="25">
        <v>446</v>
      </c>
      <c r="I8" s="25">
        <v>1008</v>
      </c>
      <c r="J8" s="25">
        <v>203</v>
      </c>
    </row>
    <row r="9" spans="2:15">
      <c r="B9" s="2">
        <v>2012</v>
      </c>
      <c r="C9" s="25">
        <v>661</v>
      </c>
      <c r="D9" s="25">
        <v>242</v>
      </c>
      <c r="E9" s="25">
        <v>443</v>
      </c>
      <c r="F9" s="25">
        <v>432</v>
      </c>
      <c r="G9" s="25">
        <v>822</v>
      </c>
      <c r="H9" s="25">
        <v>467</v>
      </c>
      <c r="I9" s="25">
        <v>1079</v>
      </c>
      <c r="J9" s="25">
        <v>217</v>
      </c>
    </row>
    <row r="10" spans="2:15">
      <c r="B10" s="2">
        <v>2013</v>
      </c>
      <c r="C10" s="25">
        <v>721.67307414400011</v>
      </c>
      <c r="D10" s="25">
        <v>284.18766604000001</v>
      </c>
      <c r="E10" s="25">
        <v>453.89395843199998</v>
      </c>
      <c r="F10" s="25">
        <v>455.01867599999997</v>
      </c>
      <c r="G10" s="25">
        <v>859.36541256200007</v>
      </c>
      <c r="H10" s="25">
        <v>499.13709381881677</v>
      </c>
      <c r="I10" s="25">
        <v>1197.5526297152001</v>
      </c>
      <c r="J10" s="25">
        <v>233.12732550000001</v>
      </c>
    </row>
    <row r="11" spans="2:15">
      <c r="B11" s="2">
        <v>2014</v>
      </c>
      <c r="C11" s="25">
        <v>784</v>
      </c>
      <c r="D11" s="25">
        <v>303</v>
      </c>
      <c r="E11" s="25">
        <v>487</v>
      </c>
      <c r="F11" s="25">
        <v>520</v>
      </c>
      <c r="G11" s="25">
        <v>922</v>
      </c>
      <c r="H11" s="25">
        <v>553</v>
      </c>
      <c r="I11" s="25">
        <v>1382</v>
      </c>
      <c r="J11" s="25">
        <v>260</v>
      </c>
    </row>
    <row r="12" spans="2:15">
      <c r="B12" s="2">
        <v>2015</v>
      </c>
      <c r="C12" s="25">
        <v>975</v>
      </c>
      <c r="D12" s="25">
        <v>343</v>
      </c>
      <c r="E12" s="25">
        <v>533</v>
      </c>
      <c r="F12" s="25">
        <v>611</v>
      </c>
      <c r="G12" s="25">
        <v>999</v>
      </c>
      <c r="H12" s="25">
        <v>603</v>
      </c>
      <c r="I12" s="25">
        <v>1609</v>
      </c>
      <c r="J12" s="25">
        <v>294</v>
      </c>
      <c r="M12" s="2"/>
      <c r="N12" s="2"/>
      <c r="O12" s="2"/>
    </row>
    <row r="13" spans="2:15">
      <c r="B13" s="2">
        <v>2016</v>
      </c>
      <c r="C13" s="25">
        <v>1299</v>
      </c>
      <c r="D13" s="25">
        <v>445</v>
      </c>
      <c r="E13" s="25">
        <v>608</v>
      </c>
      <c r="F13" s="25">
        <v>721</v>
      </c>
      <c r="G13" s="25">
        <v>1145</v>
      </c>
      <c r="H13" s="25">
        <v>688</v>
      </c>
      <c r="I13" s="25">
        <v>2012</v>
      </c>
      <c r="J13" s="25">
        <v>360</v>
      </c>
      <c r="M13" s="25"/>
      <c r="N13" s="25"/>
      <c r="O13" s="25"/>
    </row>
    <row r="14" spans="2:15">
      <c r="B14" s="2">
        <v>2017</v>
      </c>
      <c r="C14" s="25">
        <v>1505</v>
      </c>
      <c r="D14" s="25">
        <v>539</v>
      </c>
      <c r="E14" s="25">
        <v>709</v>
      </c>
      <c r="F14" s="25">
        <v>884</v>
      </c>
      <c r="G14" s="25">
        <v>1288</v>
      </c>
      <c r="H14" s="25">
        <v>799</v>
      </c>
      <c r="I14" s="25">
        <v>2445</v>
      </c>
      <c r="J14" s="25">
        <v>434</v>
      </c>
      <c r="M14" s="25"/>
      <c r="N14" s="25"/>
      <c r="O14" s="25"/>
    </row>
    <row r="15" spans="2:15">
      <c r="B15" s="2">
        <v>2018</v>
      </c>
      <c r="C15" s="25">
        <v>1703</v>
      </c>
      <c r="D15" s="25">
        <v>654</v>
      </c>
      <c r="E15" s="25">
        <v>794</v>
      </c>
      <c r="F15" s="25">
        <v>981</v>
      </c>
      <c r="G15" s="25">
        <v>1541</v>
      </c>
      <c r="H15" s="25">
        <v>955</v>
      </c>
      <c r="I15" s="25">
        <v>2855</v>
      </c>
      <c r="J15" s="25">
        <v>481</v>
      </c>
      <c r="M15" s="25"/>
      <c r="N15" s="25"/>
      <c r="O15" s="25"/>
    </row>
    <row r="16" spans="2:15">
      <c r="B16" s="2">
        <v>2019</v>
      </c>
      <c r="C16" s="25">
        <v>1865</v>
      </c>
      <c r="D16" s="25">
        <v>751</v>
      </c>
      <c r="E16" s="25">
        <v>914</v>
      </c>
      <c r="F16" s="25">
        <v>1036</v>
      </c>
      <c r="G16" s="25">
        <v>1791</v>
      </c>
      <c r="H16" s="25">
        <v>1078</v>
      </c>
      <c r="I16" s="25">
        <v>3324</v>
      </c>
      <c r="J16" s="25">
        <v>534</v>
      </c>
      <c r="M16" s="25"/>
      <c r="N16" s="25"/>
      <c r="O16" s="25"/>
    </row>
    <row r="17" spans="2:15">
      <c r="B17" s="2">
        <v>2020</v>
      </c>
      <c r="C17" s="25">
        <v>2095</v>
      </c>
      <c r="D17" s="25">
        <v>840</v>
      </c>
      <c r="E17" s="25">
        <v>960</v>
      </c>
      <c r="F17" s="25">
        <v>1178</v>
      </c>
      <c r="G17" s="25">
        <v>1963</v>
      </c>
      <c r="H17" s="25">
        <v>1181</v>
      </c>
      <c r="I17" s="25">
        <v>4050</v>
      </c>
      <c r="J17" s="25">
        <v>562</v>
      </c>
      <c r="M17" s="25"/>
      <c r="N17" s="25"/>
      <c r="O17" s="25"/>
    </row>
    <row r="18" spans="2:15">
      <c r="B18" s="2">
        <v>2021</v>
      </c>
      <c r="C18" s="25">
        <v>2015</v>
      </c>
      <c r="D18" s="25">
        <v>848</v>
      </c>
      <c r="E18" s="25">
        <v>970</v>
      </c>
      <c r="F18" s="25">
        <v>1296</v>
      </c>
      <c r="G18" s="25">
        <v>1867</v>
      </c>
      <c r="H18" s="25">
        <v>1149</v>
      </c>
      <c r="I18" s="25">
        <v>3956</v>
      </c>
      <c r="J18" s="25">
        <v>552</v>
      </c>
      <c r="M18" s="25"/>
      <c r="N18" s="25"/>
      <c r="O18" s="25"/>
    </row>
    <row r="19" spans="2:15">
      <c r="M19" s="25"/>
      <c r="N19" s="25"/>
      <c r="O19" s="25"/>
    </row>
    <row r="20" spans="2:15">
      <c r="M20" s="25"/>
      <c r="N20" s="25"/>
      <c r="O20" s="2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D9B5-B180-7545-9249-9F2988F6C6E3}">
  <sheetPr codeName="Feuil5"/>
  <dimension ref="A1:BB169"/>
  <sheetViews>
    <sheetView showGridLines="0" topLeftCell="B6" zoomScale="55" zoomScaleNormal="55" workbookViewId="0">
      <selection activeCell="B2" sqref="B2:AC22"/>
    </sheetView>
  </sheetViews>
  <sheetFormatPr baseColWidth="10" defaultColWidth="4.58203125" defaultRowHeight="14"/>
  <cols>
    <col min="1" max="1" width="0.5" style="12" customWidth="1"/>
    <col min="2" max="23" width="6" style="12" customWidth="1"/>
    <col min="24" max="24" width="25.5" style="12" bestFit="1" customWidth="1"/>
    <col min="25" max="32" width="6" style="12" customWidth="1"/>
    <col min="33" max="33" width="3.33203125" style="13" customWidth="1"/>
    <col min="34" max="34" width="5.58203125" style="12" customWidth="1"/>
    <col min="35" max="35" width="4.08203125" style="12" customWidth="1"/>
    <col min="36" max="36" width="5.08203125" style="12" bestFit="1" customWidth="1"/>
    <col min="37" max="37" width="4.58203125" style="12"/>
    <col min="38" max="38" width="7.5" style="12" customWidth="1"/>
    <col min="39" max="256" width="4.58203125" style="12"/>
    <col min="257" max="257" width="1.58203125" style="12" customWidth="1"/>
    <col min="258" max="287" width="4.58203125" style="12"/>
    <col min="288" max="288" width="7.75" style="12" customWidth="1"/>
    <col min="289" max="289" width="7.25" style="12" customWidth="1"/>
    <col min="290" max="290" width="5.58203125" style="12" customWidth="1"/>
    <col min="291" max="291" width="4.08203125" style="12" customWidth="1"/>
    <col min="292" max="512" width="4.58203125" style="12"/>
    <col min="513" max="513" width="1.58203125" style="12" customWidth="1"/>
    <col min="514" max="543" width="4.58203125" style="12"/>
    <col min="544" max="544" width="7.75" style="12" customWidth="1"/>
    <col min="545" max="545" width="7.25" style="12" customWidth="1"/>
    <col min="546" max="546" width="5.58203125" style="12" customWidth="1"/>
    <col min="547" max="547" width="4.08203125" style="12" customWidth="1"/>
    <col min="548" max="768" width="4.58203125" style="12"/>
    <col min="769" max="769" width="1.58203125" style="12" customWidth="1"/>
    <col min="770" max="799" width="4.58203125" style="12"/>
    <col min="800" max="800" width="7.75" style="12" customWidth="1"/>
    <col min="801" max="801" width="7.25" style="12" customWidth="1"/>
    <col min="802" max="802" width="5.58203125" style="12" customWidth="1"/>
    <col min="803" max="803" width="4.08203125" style="12" customWidth="1"/>
    <col min="804" max="1024" width="4.58203125" style="12"/>
    <col min="1025" max="1025" width="1.58203125" style="12" customWidth="1"/>
    <col min="1026" max="1055" width="4.58203125" style="12"/>
    <col min="1056" max="1056" width="7.75" style="12" customWidth="1"/>
    <col min="1057" max="1057" width="7.25" style="12" customWidth="1"/>
    <col min="1058" max="1058" width="5.58203125" style="12" customWidth="1"/>
    <col min="1059" max="1059" width="4.08203125" style="12" customWidth="1"/>
    <col min="1060" max="1280" width="4.58203125" style="12"/>
    <col min="1281" max="1281" width="1.58203125" style="12" customWidth="1"/>
    <col min="1282" max="1311" width="4.58203125" style="12"/>
    <col min="1312" max="1312" width="7.75" style="12" customWidth="1"/>
    <col min="1313" max="1313" width="7.25" style="12" customWidth="1"/>
    <col min="1314" max="1314" width="5.58203125" style="12" customWidth="1"/>
    <col min="1315" max="1315" width="4.08203125" style="12" customWidth="1"/>
    <col min="1316" max="1536" width="4.58203125" style="12"/>
    <col min="1537" max="1537" width="1.58203125" style="12" customWidth="1"/>
    <col min="1538" max="1567" width="4.58203125" style="12"/>
    <col min="1568" max="1568" width="7.75" style="12" customWidth="1"/>
    <col min="1569" max="1569" width="7.25" style="12" customWidth="1"/>
    <col min="1570" max="1570" width="5.58203125" style="12" customWidth="1"/>
    <col min="1571" max="1571" width="4.08203125" style="12" customWidth="1"/>
    <col min="1572" max="1792" width="4.58203125" style="12"/>
    <col min="1793" max="1793" width="1.58203125" style="12" customWidth="1"/>
    <col min="1794" max="1823" width="4.58203125" style="12"/>
    <col min="1824" max="1824" width="7.75" style="12" customWidth="1"/>
    <col min="1825" max="1825" width="7.25" style="12" customWidth="1"/>
    <col min="1826" max="1826" width="5.58203125" style="12" customWidth="1"/>
    <col min="1827" max="1827" width="4.08203125" style="12" customWidth="1"/>
    <col min="1828" max="2048" width="4.58203125" style="12"/>
    <col min="2049" max="2049" width="1.58203125" style="12" customWidth="1"/>
    <col min="2050" max="2079" width="4.58203125" style="12"/>
    <col min="2080" max="2080" width="7.75" style="12" customWidth="1"/>
    <col min="2081" max="2081" width="7.25" style="12" customWidth="1"/>
    <col min="2082" max="2082" width="5.58203125" style="12" customWidth="1"/>
    <col min="2083" max="2083" width="4.08203125" style="12" customWidth="1"/>
    <col min="2084" max="2304" width="4.58203125" style="12"/>
    <col min="2305" max="2305" width="1.58203125" style="12" customWidth="1"/>
    <col min="2306" max="2335" width="4.58203125" style="12"/>
    <col min="2336" max="2336" width="7.75" style="12" customWidth="1"/>
    <col min="2337" max="2337" width="7.25" style="12" customWidth="1"/>
    <col min="2338" max="2338" width="5.58203125" style="12" customWidth="1"/>
    <col min="2339" max="2339" width="4.08203125" style="12" customWidth="1"/>
    <col min="2340" max="2560" width="4.58203125" style="12"/>
    <col min="2561" max="2561" width="1.58203125" style="12" customWidth="1"/>
    <col min="2562" max="2591" width="4.58203125" style="12"/>
    <col min="2592" max="2592" width="7.75" style="12" customWidth="1"/>
    <col min="2593" max="2593" width="7.25" style="12" customWidth="1"/>
    <col min="2594" max="2594" width="5.58203125" style="12" customWidth="1"/>
    <col min="2595" max="2595" width="4.08203125" style="12" customWidth="1"/>
    <col min="2596" max="2816" width="4.58203125" style="12"/>
    <col min="2817" max="2817" width="1.58203125" style="12" customWidth="1"/>
    <col min="2818" max="2847" width="4.58203125" style="12"/>
    <col min="2848" max="2848" width="7.75" style="12" customWidth="1"/>
    <col min="2849" max="2849" width="7.25" style="12" customWidth="1"/>
    <col min="2850" max="2850" width="5.58203125" style="12" customWidth="1"/>
    <col min="2851" max="2851" width="4.08203125" style="12" customWidth="1"/>
    <col min="2852" max="3072" width="4.58203125" style="12"/>
    <col min="3073" max="3073" width="1.58203125" style="12" customWidth="1"/>
    <col min="3074" max="3103" width="4.58203125" style="12"/>
    <col min="3104" max="3104" width="7.75" style="12" customWidth="1"/>
    <col min="3105" max="3105" width="7.25" style="12" customWidth="1"/>
    <col min="3106" max="3106" width="5.58203125" style="12" customWidth="1"/>
    <col min="3107" max="3107" width="4.08203125" style="12" customWidth="1"/>
    <col min="3108" max="3328" width="4.58203125" style="12"/>
    <col min="3329" max="3329" width="1.58203125" style="12" customWidth="1"/>
    <col min="3330" max="3359" width="4.58203125" style="12"/>
    <col min="3360" max="3360" width="7.75" style="12" customWidth="1"/>
    <col min="3361" max="3361" width="7.25" style="12" customWidth="1"/>
    <col min="3362" max="3362" width="5.58203125" style="12" customWidth="1"/>
    <col min="3363" max="3363" width="4.08203125" style="12" customWidth="1"/>
    <col min="3364" max="3584" width="4.58203125" style="12"/>
    <col min="3585" max="3585" width="1.58203125" style="12" customWidth="1"/>
    <col min="3586" max="3615" width="4.58203125" style="12"/>
    <col min="3616" max="3616" width="7.75" style="12" customWidth="1"/>
    <col min="3617" max="3617" width="7.25" style="12" customWidth="1"/>
    <col min="3618" max="3618" width="5.58203125" style="12" customWidth="1"/>
    <col min="3619" max="3619" width="4.08203125" style="12" customWidth="1"/>
    <col min="3620" max="3840" width="4.58203125" style="12"/>
    <col min="3841" max="3841" width="1.58203125" style="12" customWidth="1"/>
    <col min="3842" max="3871" width="4.58203125" style="12"/>
    <col min="3872" max="3872" width="7.75" style="12" customWidth="1"/>
    <col min="3873" max="3873" width="7.25" style="12" customWidth="1"/>
    <col min="3874" max="3874" width="5.58203125" style="12" customWidth="1"/>
    <col min="3875" max="3875" width="4.08203125" style="12" customWidth="1"/>
    <col min="3876" max="4096" width="4.58203125" style="12"/>
    <col min="4097" max="4097" width="1.58203125" style="12" customWidth="1"/>
    <col min="4098" max="4127" width="4.58203125" style="12"/>
    <col min="4128" max="4128" width="7.75" style="12" customWidth="1"/>
    <col min="4129" max="4129" width="7.25" style="12" customWidth="1"/>
    <col min="4130" max="4130" width="5.58203125" style="12" customWidth="1"/>
    <col min="4131" max="4131" width="4.08203125" style="12" customWidth="1"/>
    <col min="4132" max="4352" width="4.58203125" style="12"/>
    <col min="4353" max="4353" width="1.58203125" style="12" customWidth="1"/>
    <col min="4354" max="4383" width="4.58203125" style="12"/>
    <col min="4384" max="4384" width="7.75" style="12" customWidth="1"/>
    <col min="4385" max="4385" width="7.25" style="12" customWidth="1"/>
    <col min="4386" max="4386" width="5.58203125" style="12" customWidth="1"/>
    <col min="4387" max="4387" width="4.08203125" style="12" customWidth="1"/>
    <col min="4388" max="4608" width="4.58203125" style="12"/>
    <col min="4609" max="4609" width="1.58203125" style="12" customWidth="1"/>
    <col min="4610" max="4639" width="4.58203125" style="12"/>
    <col min="4640" max="4640" width="7.75" style="12" customWidth="1"/>
    <col min="4641" max="4641" width="7.25" style="12" customWidth="1"/>
    <col min="4642" max="4642" width="5.58203125" style="12" customWidth="1"/>
    <col min="4643" max="4643" width="4.08203125" style="12" customWidth="1"/>
    <col min="4644" max="4864" width="4.58203125" style="12"/>
    <col min="4865" max="4865" width="1.58203125" style="12" customWidth="1"/>
    <col min="4866" max="4895" width="4.58203125" style="12"/>
    <col min="4896" max="4896" width="7.75" style="12" customWidth="1"/>
    <col min="4897" max="4897" width="7.25" style="12" customWidth="1"/>
    <col min="4898" max="4898" width="5.58203125" style="12" customWidth="1"/>
    <col min="4899" max="4899" width="4.08203125" style="12" customWidth="1"/>
    <col min="4900" max="5120" width="4.58203125" style="12"/>
    <col min="5121" max="5121" width="1.58203125" style="12" customWidth="1"/>
    <col min="5122" max="5151" width="4.58203125" style="12"/>
    <col min="5152" max="5152" width="7.75" style="12" customWidth="1"/>
    <col min="5153" max="5153" width="7.25" style="12" customWidth="1"/>
    <col min="5154" max="5154" width="5.58203125" style="12" customWidth="1"/>
    <col min="5155" max="5155" width="4.08203125" style="12" customWidth="1"/>
    <col min="5156" max="5376" width="4.58203125" style="12"/>
    <col min="5377" max="5377" width="1.58203125" style="12" customWidth="1"/>
    <col min="5378" max="5407" width="4.58203125" style="12"/>
    <col min="5408" max="5408" width="7.75" style="12" customWidth="1"/>
    <col min="5409" max="5409" width="7.25" style="12" customWidth="1"/>
    <col min="5410" max="5410" width="5.58203125" style="12" customWidth="1"/>
    <col min="5411" max="5411" width="4.08203125" style="12" customWidth="1"/>
    <col min="5412" max="5632" width="4.58203125" style="12"/>
    <col min="5633" max="5633" width="1.58203125" style="12" customWidth="1"/>
    <col min="5634" max="5663" width="4.58203125" style="12"/>
    <col min="5664" max="5664" width="7.75" style="12" customWidth="1"/>
    <col min="5665" max="5665" width="7.25" style="12" customWidth="1"/>
    <col min="5666" max="5666" width="5.58203125" style="12" customWidth="1"/>
    <col min="5667" max="5667" width="4.08203125" style="12" customWidth="1"/>
    <col min="5668" max="5888" width="4.58203125" style="12"/>
    <col min="5889" max="5889" width="1.58203125" style="12" customWidth="1"/>
    <col min="5890" max="5919" width="4.58203125" style="12"/>
    <col min="5920" max="5920" width="7.75" style="12" customWidth="1"/>
    <col min="5921" max="5921" width="7.25" style="12" customWidth="1"/>
    <col min="5922" max="5922" width="5.58203125" style="12" customWidth="1"/>
    <col min="5923" max="5923" width="4.08203125" style="12" customWidth="1"/>
    <col min="5924" max="6144" width="4.58203125" style="12"/>
    <col min="6145" max="6145" width="1.58203125" style="12" customWidth="1"/>
    <col min="6146" max="6175" width="4.58203125" style="12"/>
    <col min="6176" max="6176" width="7.75" style="12" customWidth="1"/>
    <col min="6177" max="6177" width="7.25" style="12" customWidth="1"/>
    <col min="6178" max="6178" width="5.58203125" style="12" customWidth="1"/>
    <col min="6179" max="6179" width="4.08203125" style="12" customWidth="1"/>
    <col min="6180" max="6400" width="4.58203125" style="12"/>
    <col min="6401" max="6401" width="1.58203125" style="12" customWidth="1"/>
    <col min="6402" max="6431" width="4.58203125" style="12"/>
    <col min="6432" max="6432" width="7.75" style="12" customWidth="1"/>
    <col min="6433" max="6433" width="7.25" style="12" customWidth="1"/>
    <col min="6434" max="6434" width="5.58203125" style="12" customWidth="1"/>
    <col min="6435" max="6435" width="4.08203125" style="12" customWidth="1"/>
    <col min="6436" max="6656" width="4.58203125" style="12"/>
    <col min="6657" max="6657" width="1.58203125" style="12" customWidth="1"/>
    <col min="6658" max="6687" width="4.58203125" style="12"/>
    <col min="6688" max="6688" width="7.75" style="12" customWidth="1"/>
    <col min="6689" max="6689" width="7.25" style="12" customWidth="1"/>
    <col min="6690" max="6690" width="5.58203125" style="12" customWidth="1"/>
    <col min="6691" max="6691" width="4.08203125" style="12" customWidth="1"/>
    <col min="6692" max="6912" width="4.58203125" style="12"/>
    <col min="6913" max="6913" width="1.58203125" style="12" customWidth="1"/>
    <col min="6914" max="6943" width="4.58203125" style="12"/>
    <col min="6944" max="6944" width="7.75" style="12" customWidth="1"/>
    <col min="6945" max="6945" width="7.25" style="12" customWidth="1"/>
    <col min="6946" max="6946" width="5.58203125" style="12" customWidth="1"/>
    <col min="6947" max="6947" width="4.08203125" style="12" customWidth="1"/>
    <col min="6948" max="7168" width="4.58203125" style="12"/>
    <col min="7169" max="7169" width="1.58203125" style="12" customWidth="1"/>
    <col min="7170" max="7199" width="4.58203125" style="12"/>
    <col min="7200" max="7200" width="7.75" style="12" customWidth="1"/>
    <col min="7201" max="7201" width="7.25" style="12" customWidth="1"/>
    <col min="7202" max="7202" width="5.58203125" style="12" customWidth="1"/>
    <col min="7203" max="7203" width="4.08203125" style="12" customWidth="1"/>
    <col min="7204" max="7424" width="4.58203125" style="12"/>
    <col min="7425" max="7425" width="1.58203125" style="12" customWidth="1"/>
    <col min="7426" max="7455" width="4.58203125" style="12"/>
    <col min="7456" max="7456" width="7.75" style="12" customWidth="1"/>
    <col min="7457" max="7457" width="7.25" style="12" customWidth="1"/>
    <col min="7458" max="7458" width="5.58203125" style="12" customWidth="1"/>
    <col min="7459" max="7459" width="4.08203125" style="12" customWidth="1"/>
    <col min="7460" max="7680" width="4.58203125" style="12"/>
    <col min="7681" max="7681" width="1.58203125" style="12" customWidth="1"/>
    <col min="7682" max="7711" width="4.58203125" style="12"/>
    <col min="7712" max="7712" width="7.75" style="12" customWidth="1"/>
    <col min="7713" max="7713" width="7.25" style="12" customWidth="1"/>
    <col min="7714" max="7714" width="5.58203125" style="12" customWidth="1"/>
    <col min="7715" max="7715" width="4.08203125" style="12" customWidth="1"/>
    <col min="7716" max="7936" width="4.58203125" style="12"/>
    <col min="7937" max="7937" width="1.58203125" style="12" customWidth="1"/>
    <col min="7938" max="7967" width="4.58203125" style="12"/>
    <col min="7968" max="7968" width="7.75" style="12" customWidth="1"/>
    <col min="7969" max="7969" width="7.25" style="12" customWidth="1"/>
    <col min="7970" max="7970" width="5.58203125" style="12" customWidth="1"/>
    <col min="7971" max="7971" width="4.08203125" style="12" customWidth="1"/>
    <col min="7972" max="8192" width="4.58203125" style="12"/>
    <col min="8193" max="8193" width="1.58203125" style="12" customWidth="1"/>
    <col min="8194" max="8223" width="4.58203125" style="12"/>
    <col min="8224" max="8224" width="7.75" style="12" customWidth="1"/>
    <col min="8225" max="8225" width="7.25" style="12" customWidth="1"/>
    <col min="8226" max="8226" width="5.58203125" style="12" customWidth="1"/>
    <col min="8227" max="8227" width="4.08203125" style="12" customWidth="1"/>
    <col min="8228" max="8448" width="4.58203125" style="12"/>
    <col min="8449" max="8449" width="1.58203125" style="12" customWidth="1"/>
    <col min="8450" max="8479" width="4.58203125" style="12"/>
    <col min="8480" max="8480" width="7.75" style="12" customWidth="1"/>
    <col min="8481" max="8481" width="7.25" style="12" customWidth="1"/>
    <col min="8482" max="8482" width="5.58203125" style="12" customWidth="1"/>
    <col min="8483" max="8483" width="4.08203125" style="12" customWidth="1"/>
    <col min="8484" max="8704" width="4.58203125" style="12"/>
    <col min="8705" max="8705" width="1.58203125" style="12" customWidth="1"/>
    <col min="8706" max="8735" width="4.58203125" style="12"/>
    <col min="8736" max="8736" width="7.75" style="12" customWidth="1"/>
    <col min="8737" max="8737" width="7.25" style="12" customWidth="1"/>
    <col min="8738" max="8738" width="5.58203125" style="12" customWidth="1"/>
    <col min="8739" max="8739" width="4.08203125" style="12" customWidth="1"/>
    <col min="8740" max="8960" width="4.58203125" style="12"/>
    <col min="8961" max="8961" width="1.58203125" style="12" customWidth="1"/>
    <col min="8962" max="8991" width="4.58203125" style="12"/>
    <col min="8992" max="8992" width="7.75" style="12" customWidth="1"/>
    <col min="8993" max="8993" width="7.25" style="12" customWidth="1"/>
    <col min="8994" max="8994" width="5.58203125" style="12" customWidth="1"/>
    <col min="8995" max="8995" width="4.08203125" style="12" customWidth="1"/>
    <col min="8996" max="9216" width="4.58203125" style="12"/>
    <col min="9217" max="9217" width="1.58203125" style="12" customWidth="1"/>
    <col min="9218" max="9247" width="4.58203125" style="12"/>
    <col min="9248" max="9248" width="7.75" style="12" customWidth="1"/>
    <col min="9249" max="9249" width="7.25" style="12" customWidth="1"/>
    <col min="9250" max="9250" width="5.58203125" style="12" customWidth="1"/>
    <col min="9251" max="9251" width="4.08203125" style="12" customWidth="1"/>
    <col min="9252" max="9472" width="4.58203125" style="12"/>
    <col min="9473" max="9473" width="1.58203125" style="12" customWidth="1"/>
    <col min="9474" max="9503" width="4.58203125" style="12"/>
    <col min="9504" max="9504" width="7.75" style="12" customWidth="1"/>
    <col min="9505" max="9505" width="7.25" style="12" customWidth="1"/>
    <col min="9506" max="9506" width="5.58203125" style="12" customWidth="1"/>
    <col min="9507" max="9507" width="4.08203125" style="12" customWidth="1"/>
    <col min="9508" max="9728" width="4.58203125" style="12"/>
    <col min="9729" max="9729" width="1.58203125" style="12" customWidth="1"/>
    <col min="9730" max="9759" width="4.58203125" style="12"/>
    <col min="9760" max="9760" width="7.75" style="12" customWidth="1"/>
    <col min="9761" max="9761" width="7.25" style="12" customWidth="1"/>
    <col min="9762" max="9762" width="5.58203125" style="12" customWidth="1"/>
    <col min="9763" max="9763" width="4.08203125" style="12" customWidth="1"/>
    <col min="9764" max="9984" width="4.58203125" style="12"/>
    <col min="9985" max="9985" width="1.58203125" style="12" customWidth="1"/>
    <col min="9986" max="10015" width="4.58203125" style="12"/>
    <col min="10016" max="10016" width="7.75" style="12" customWidth="1"/>
    <col min="10017" max="10017" width="7.25" style="12" customWidth="1"/>
    <col min="10018" max="10018" width="5.58203125" style="12" customWidth="1"/>
    <col min="10019" max="10019" width="4.08203125" style="12" customWidth="1"/>
    <col min="10020" max="10240" width="4.58203125" style="12"/>
    <col min="10241" max="10241" width="1.58203125" style="12" customWidth="1"/>
    <col min="10242" max="10271" width="4.58203125" style="12"/>
    <col min="10272" max="10272" width="7.75" style="12" customWidth="1"/>
    <col min="10273" max="10273" width="7.25" style="12" customWidth="1"/>
    <col min="10274" max="10274" width="5.58203125" style="12" customWidth="1"/>
    <col min="10275" max="10275" width="4.08203125" style="12" customWidth="1"/>
    <col min="10276" max="10496" width="4.58203125" style="12"/>
    <col min="10497" max="10497" width="1.58203125" style="12" customWidth="1"/>
    <col min="10498" max="10527" width="4.58203125" style="12"/>
    <col min="10528" max="10528" width="7.75" style="12" customWidth="1"/>
    <col min="10529" max="10529" width="7.25" style="12" customWidth="1"/>
    <col min="10530" max="10530" width="5.58203125" style="12" customWidth="1"/>
    <col min="10531" max="10531" width="4.08203125" style="12" customWidth="1"/>
    <col min="10532" max="10752" width="4.58203125" style="12"/>
    <col min="10753" max="10753" width="1.58203125" style="12" customWidth="1"/>
    <col min="10754" max="10783" width="4.58203125" style="12"/>
    <col min="10784" max="10784" width="7.75" style="12" customWidth="1"/>
    <col min="10785" max="10785" width="7.25" style="12" customWidth="1"/>
    <col min="10786" max="10786" width="5.58203125" style="12" customWidth="1"/>
    <col min="10787" max="10787" width="4.08203125" style="12" customWidth="1"/>
    <col min="10788" max="11008" width="4.58203125" style="12"/>
    <col min="11009" max="11009" width="1.58203125" style="12" customWidth="1"/>
    <col min="11010" max="11039" width="4.58203125" style="12"/>
    <col min="11040" max="11040" width="7.75" style="12" customWidth="1"/>
    <col min="11041" max="11041" width="7.25" style="12" customWidth="1"/>
    <col min="11042" max="11042" width="5.58203125" style="12" customWidth="1"/>
    <col min="11043" max="11043" width="4.08203125" style="12" customWidth="1"/>
    <col min="11044" max="11264" width="4.58203125" style="12"/>
    <col min="11265" max="11265" width="1.58203125" style="12" customWidth="1"/>
    <col min="11266" max="11295" width="4.58203125" style="12"/>
    <col min="11296" max="11296" width="7.75" style="12" customWidth="1"/>
    <col min="11297" max="11297" width="7.25" style="12" customWidth="1"/>
    <col min="11298" max="11298" width="5.58203125" style="12" customWidth="1"/>
    <col min="11299" max="11299" width="4.08203125" style="12" customWidth="1"/>
    <col min="11300" max="11520" width="4.58203125" style="12"/>
    <col min="11521" max="11521" width="1.58203125" style="12" customWidth="1"/>
    <col min="11522" max="11551" width="4.58203125" style="12"/>
    <col min="11552" max="11552" width="7.75" style="12" customWidth="1"/>
    <col min="11553" max="11553" width="7.25" style="12" customWidth="1"/>
    <col min="11554" max="11554" width="5.58203125" style="12" customWidth="1"/>
    <col min="11555" max="11555" width="4.08203125" style="12" customWidth="1"/>
    <col min="11556" max="11776" width="4.58203125" style="12"/>
    <col min="11777" max="11777" width="1.58203125" style="12" customWidth="1"/>
    <col min="11778" max="11807" width="4.58203125" style="12"/>
    <col min="11808" max="11808" width="7.75" style="12" customWidth="1"/>
    <col min="11809" max="11809" width="7.25" style="12" customWidth="1"/>
    <col min="11810" max="11810" width="5.58203125" style="12" customWidth="1"/>
    <col min="11811" max="11811" width="4.08203125" style="12" customWidth="1"/>
    <col min="11812" max="12032" width="4.58203125" style="12"/>
    <col min="12033" max="12033" width="1.58203125" style="12" customWidth="1"/>
    <col min="12034" max="12063" width="4.58203125" style="12"/>
    <col min="12064" max="12064" width="7.75" style="12" customWidth="1"/>
    <col min="12065" max="12065" width="7.25" style="12" customWidth="1"/>
    <col min="12066" max="12066" width="5.58203125" style="12" customWidth="1"/>
    <col min="12067" max="12067" width="4.08203125" style="12" customWidth="1"/>
    <col min="12068" max="12288" width="4.58203125" style="12"/>
    <col min="12289" max="12289" width="1.58203125" style="12" customWidth="1"/>
    <col min="12290" max="12319" width="4.58203125" style="12"/>
    <col min="12320" max="12320" width="7.75" style="12" customWidth="1"/>
    <col min="12321" max="12321" width="7.25" style="12" customWidth="1"/>
    <col min="12322" max="12322" width="5.58203125" style="12" customWidth="1"/>
    <col min="12323" max="12323" width="4.08203125" style="12" customWidth="1"/>
    <col min="12324" max="12544" width="4.58203125" style="12"/>
    <col min="12545" max="12545" width="1.58203125" style="12" customWidth="1"/>
    <col min="12546" max="12575" width="4.58203125" style="12"/>
    <col min="12576" max="12576" width="7.75" style="12" customWidth="1"/>
    <col min="12577" max="12577" width="7.25" style="12" customWidth="1"/>
    <col min="12578" max="12578" width="5.58203125" style="12" customWidth="1"/>
    <col min="12579" max="12579" width="4.08203125" style="12" customWidth="1"/>
    <col min="12580" max="12800" width="4.58203125" style="12"/>
    <col min="12801" max="12801" width="1.58203125" style="12" customWidth="1"/>
    <col min="12802" max="12831" width="4.58203125" style="12"/>
    <col min="12832" max="12832" width="7.75" style="12" customWidth="1"/>
    <col min="12833" max="12833" width="7.25" style="12" customWidth="1"/>
    <col min="12834" max="12834" width="5.58203125" style="12" customWidth="1"/>
    <col min="12835" max="12835" width="4.08203125" style="12" customWidth="1"/>
    <col min="12836" max="13056" width="4.58203125" style="12"/>
    <col min="13057" max="13057" width="1.58203125" style="12" customWidth="1"/>
    <col min="13058" max="13087" width="4.58203125" style="12"/>
    <col min="13088" max="13088" width="7.75" style="12" customWidth="1"/>
    <col min="13089" max="13089" width="7.25" style="12" customWidth="1"/>
    <col min="13090" max="13090" width="5.58203125" style="12" customWidth="1"/>
    <col min="13091" max="13091" width="4.08203125" style="12" customWidth="1"/>
    <col min="13092" max="13312" width="4.58203125" style="12"/>
    <col min="13313" max="13313" width="1.58203125" style="12" customWidth="1"/>
    <col min="13314" max="13343" width="4.58203125" style="12"/>
    <col min="13344" max="13344" width="7.75" style="12" customWidth="1"/>
    <col min="13345" max="13345" width="7.25" style="12" customWidth="1"/>
    <col min="13346" max="13346" width="5.58203125" style="12" customWidth="1"/>
    <col min="13347" max="13347" width="4.08203125" style="12" customWidth="1"/>
    <col min="13348" max="13568" width="4.58203125" style="12"/>
    <col min="13569" max="13569" width="1.58203125" style="12" customWidth="1"/>
    <col min="13570" max="13599" width="4.58203125" style="12"/>
    <col min="13600" max="13600" width="7.75" style="12" customWidth="1"/>
    <col min="13601" max="13601" width="7.25" style="12" customWidth="1"/>
    <col min="13602" max="13602" width="5.58203125" style="12" customWidth="1"/>
    <col min="13603" max="13603" width="4.08203125" style="12" customWidth="1"/>
    <col min="13604" max="13824" width="4.58203125" style="12"/>
    <col min="13825" max="13825" width="1.58203125" style="12" customWidth="1"/>
    <col min="13826" max="13855" width="4.58203125" style="12"/>
    <col min="13856" max="13856" width="7.75" style="12" customWidth="1"/>
    <col min="13857" max="13857" width="7.25" style="12" customWidth="1"/>
    <col min="13858" max="13858" width="5.58203125" style="12" customWidth="1"/>
    <col min="13859" max="13859" width="4.08203125" style="12" customWidth="1"/>
    <col min="13860" max="14080" width="4.58203125" style="12"/>
    <col min="14081" max="14081" width="1.58203125" style="12" customWidth="1"/>
    <col min="14082" max="14111" width="4.58203125" style="12"/>
    <col min="14112" max="14112" width="7.75" style="12" customWidth="1"/>
    <col min="14113" max="14113" width="7.25" style="12" customWidth="1"/>
    <col min="14114" max="14114" width="5.58203125" style="12" customWidth="1"/>
    <col min="14115" max="14115" width="4.08203125" style="12" customWidth="1"/>
    <col min="14116" max="14336" width="4.58203125" style="12"/>
    <col min="14337" max="14337" width="1.58203125" style="12" customWidth="1"/>
    <col min="14338" max="14367" width="4.58203125" style="12"/>
    <col min="14368" max="14368" width="7.75" style="12" customWidth="1"/>
    <col min="14369" max="14369" width="7.25" style="12" customWidth="1"/>
    <col min="14370" max="14370" width="5.58203125" style="12" customWidth="1"/>
    <col min="14371" max="14371" width="4.08203125" style="12" customWidth="1"/>
    <col min="14372" max="14592" width="4.58203125" style="12"/>
    <col min="14593" max="14593" width="1.58203125" style="12" customWidth="1"/>
    <col min="14594" max="14623" width="4.58203125" style="12"/>
    <col min="14624" max="14624" width="7.75" style="12" customWidth="1"/>
    <col min="14625" max="14625" width="7.25" style="12" customWidth="1"/>
    <col min="14626" max="14626" width="5.58203125" style="12" customWidth="1"/>
    <col min="14627" max="14627" width="4.08203125" style="12" customWidth="1"/>
    <col min="14628" max="14848" width="4.58203125" style="12"/>
    <col min="14849" max="14849" width="1.58203125" style="12" customWidth="1"/>
    <col min="14850" max="14879" width="4.58203125" style="12"/>
    <col min="14880" max="14880" width="7.75" style="12" customWidth="1"/>
    <col min="14881" max="14881" width="7.25" style="12" customWidth="1"/>
    <col min="14882" max="14882" width="5.58203125" style="12" customWidth="1"/>
    <col min="14883" max="14883" width="4.08203125" style="12" customWidth="1"/>
    <col min="14884" max="15104" width="4.58203125" style="12"/>
    <col min="15105" max="15105" width="1.58203125" style="12" customWidth="1"/>
    <col min="15106" max="15135" width="4.58203125" style="12"/>
    <col min="15136" max="15136" width="7.75" style="12" customWidth="1"/>
    <col min="15137" max="15137" width="7.25" style="12" customWidth="1"/>
    <col min="15138" max="15138" width="5.58203125" style="12" customWidth="1"/>
    <col min="15139" max="15139" width="4.08203125" style="12" customWidth="1"/>
    <col min="15140" max="15360" width="4.58203125" style="12"/>
    <col min="15361" max="15361" width="1.58203125" style="12" customWidth="1"/>
    <col min="15362" max="15391" width="4.58203125" style="12"/>
    <col min="15392" max="15392" width="7.75" style="12" customWidth="1"/>
    <col min="15393" max="15393" width="7.25" style="12" customWidth="1"/>
    <col min="15394" max="15394" width="5.58203125" style="12" customWidth="1"/>
    <col min="15395" max="15395" width="4.08203125" style="12" customWidth="1"/>
    <col min="15396" max="15616" width="4.58203125" style="12"/>
    <col min="15617" max="15617" width="1.58203125" style="12" customWidth="1"/>
    <col min="15618" max="15647" width="4.58203125" style="12"/>
    <col min="15648" max="15648" width="7.75" style="12" customWidth="1"/>
    <col min="15649" max="15649" width="7.25" style="12" customWidth="1"/>
    <col min="15650" max="15650" width="5.58203125" style="12" customWidth="1"/>
    <col min="15651" max="15651" width="4.08203125" style="12" customWidth="1"/>
    <col min="15652" max="15872" width="4.58203125" style="12"/>
    <col min="15873" max="15873" width="1.58203125" style="12" customWidth="1"/>
    <col min="15874" max="15903" width="4.58203125" style="12"/>
    <col min="15904" max="15904" width="7.75" style="12" customWidth="1"/>
    <col min="15905" max="15905" width="7.25" style="12" customWidth="1"/>
    <col min="15906" max="15906" width="5.58203125" style="12" customWidth="1"/>
    <col min="15907" max="15907" width="4.08203125" style="12" customWidth="1"/>
    <col min="15908" max="16128" width="4.58203125" style="12"/>
    <col min="16129" max="16129" width="1.58203125" style="12" customWidth="1"/>
    <col min="16130" max="16159" width="4.58203125" style="12"/>
    <col min="16160" max="16160" width="7.75" style="12" customWidth="1"/>
    <col min="16161" max="16161" width="7.25" style="12" customWidth="1"/>
    <col min="16162" max="16162" width="5.58203125" style="12" customWidth="1"/>
    <col min="16163" max="16163" width="4.08203125" style="12" customWidth="1"/>
    <col min="16164" max="16384" width="4.58203125" style="12"/>
  </cols>
  <sheetData>
    <row r="1" spans="1:33" ht="1" customHeight="1">
      <c r="A1" s="11" t="s">
        <v>69</v>
      </c>
    </row>
    <row r="2" spans="1:33" ht="19">
      <c r="B2" s="14" t="s">
        <v>70</v>
      </c>
    </row>
    <row r="3" spans="1:33" ht="1" customHeight="1"/>
    <row r="4" spans="1:33" s="15" customFormat="1" ht="17.25" customHeight="1">
      <c r="B4" s="646" t="s">
        <v>71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47"/>
      <c r="T4" s="647"/>
      <c r="U4" s="647"/>
      <c r="V4" s="647"/>
      <c r="W4" s="647"/>
      <c r="X4" s="647"/>
      <c r="Y4" s="647"/>
      <c r="Z4" s="647"/>
      <c r="AA4" s="647"/>
      <c r="AB4" s="647"/>
      <c r="AC4" s="647"/>
      <c r="AG4" s="16"/>
    </row>
    <row r="5" spans="1:33" ht="12" customHeight="1"/>
    <row r="6" spans="1:33" ht="29.15" customHeight="1"/>
    <row r="7" spans="1:33" ht="29.15" customHeight="1">
      <c r="X7" s="12" t="s">
        <v>72</v>
      </c>
    </row>
    <row r="8" spans="1:33" ht="29.15" customHeight="1">
      <c r="X8" s="26" t="s">
        <v>73</v>
      </c>
      <c r="Y8" s="26" t="s">
        <v>74</v>
      </c>
      <c r="Z8" s="26" t="s">
        <v>75</v>
      </c>
      <c r="AA8" s="26" t="s">
        <v>76</v>
      </c>
    </row>
    <row r="9" spans="1:33" ht="29.15" customHeight="1">
      <c r="X9" s="13" t="s">
        <v>28</v>
      </c>
      <c r="Y9" s="23">
        <v>497.85657817084098</v>
      </c>
      <c r="Z9" s="23">
        <v>523.88665660780873</v>
      </c>
      <c r="AA9" s="23">
        <v>502.06879315081846</v>
      </c>
    </row>
    <row r="10" spans="1:33" ht="29.15" customHeight="1">
      <c r="X10" s="13" t="s">
        <v>77</v>
      </c>
      <c r="Y10" s="23">
        <v>130.93690910028536</v>
      </c>
      <c r="Z10" s="23">
        <v>135.97000954324827</v>
      </c>
      <c r="AA10" s="23">
        <v>129.19209550591987</v>
      </c>
    </row>
    <row r="11" spans="1:33" ht="29.15" customHeight="1">
      <c r="X11" s="13" t="s">
        <v>78</v>
      </c>
      <c r="Y11" s="23">
        <v>186.69306939185103</v>
      </c>
      <c r="Z11" s="23">
        <v>199.68194920820258</v>
      </c>
      <c r="AA11" s="23">
        <v>195.87807090854648</v>
      </c>
    </row>
    <row r="12" spans="1:33" ht="29.15" customHeight="1">
      <c r="X12" s="13" t="s">
        <v>79</v>
      </c>
      <c r="Y12" s="23">
        <v>88.960897035280425</v>
      </c>
      <c r="Z12" s="23">
        <v>89.317362376959537</v>
      </c>
      <c r="AA12" s="23">
        <v>84.968088195223061</v>
      </c>
    </row>
    <row r="13" spans="1:33" ht="29.15" customHeight="1">
      <c r="X13" s="13" t="s">
        <v>80</v>
      </c>
      <c r="Y13" s="23">
        <v>43.935774568559637</v>
      </c>
      <c r="Z13" s="23">
        <v>45.195618233591681</v>
      </c>
      <c r="AA13" s="23">
        <v>42.080542571716613</v>
      </c>
    </row>
    <row r="14" spans="1:33" ht="29.15" customHeight="1">
      <c r="X14" s="13" t="s">
        <v>81</v>
      </c>
      <c r="Y14" s="23">
        <v>7.5267127323370291</v>
      </c>
      <c r="Z14" s="23">
        <v>9.9593332250906528</v>
      </c>
      <c r="AA14" s="23">
        <v>10.456513340117212</v>
      </c>
    </row>
    <row r="15" spans="1:33" ht="29.15" customHeight="1">
      <c r="X15" s="13" t="s">
        <v>82</v>
      </c>
      <c r="Y15" s="23">
        <v>34.453052381451585</v>
      </c>
      <c r="Z15" s="23">
        <v>35.54917933976261</v>
      </c>
      <c r="AA15" s="23">
        <v>33.618352812271731</v>
      </c>
    </row>
    <row r="16" spans="1:33" ht="29.15" customHeight="1">
      <c r="X16" s="13" t="s">
        <v>83</v>
      </c>
      <c r="Y16" s="23">
        <v>12.408424866426655</v>
      </c>
      <c r="Z16" s="23">
        <v>13.393986013986014</v>
      </c>
      <c r="AA16" s="23">
        <v>13.411318030054128</v>
      </c>
    </row>
    <row r="17" spans="24:33" ht="29.15" customHeight="1">
      <c r="X17" s="13" t="s">
        <v>84</v>
      </c>
      <c r="Y17" s="23">
        <v>3.4627024362765808</v>
      </c>
      <c r="Z17" s="23">
        <v>3.4934613546509103</v>
      </c>
      <c r="AA17" s="23">
        <v>2.964970685908737</v>
      </c>
    </row>
    <row r="18" spans="24:33" ht="29.15" customHeight="1"/>
    <row r="19" spans="24:33" ht="18" customHeight="1"/>
    <row r="20" spans="24:33" ht="18" customHeight="1"/>
    <row r="21" spans="24:33" ht="18" customHeight="1"/>
    <row r="22" spans="24:33" ht="18" customHeight="1"/>
    <row r="23" spans="24:33" ht="22" customHeight="1"/>
    <row r="24" spans="24:33" ht="22" customHeight="1"/>
    <row r="25" spans="24:33" ht="18" customHeight="1"/>
    <row r="26" spans="24:33" ht="18" customHeight="1"/>
    <row r="27" spans="24:33" ht="18" customHeight="1"/>
    <row r="28" spans="24:33" ht="18" customHeight="1"/>
    <row r="29" spans="24:33" ht="18" customHeight="1"/>
    <row r="30" spans="24:33" s="17" customFormat="1" ht="7" customHeight="1">
      <c r="AG30" s="13"/>
    </row>
    <row r="31" spans="24:33" s="17" customFormat="1" ht="7" customHeight="1">
      <c r="AG31" s="13"/>
    </row>
    <row r="32" spans="24:33" s="17" customFormat="1" ht="7" customHeight="1">
      <c r="AG32" s="13"/>
    </row>
    <row r="33" spans="2:33" s="17" customFormat="1" ht="7" customHeight="1">
      <c r="AG33" s="13"/>
    </row>
    <row r="34" spans="2:33" s="17" customFormat="1" ht="7" customHeight="1">
      <c r="AG34" s="13"/>
    </row>
    <row r="35" spans="2:33" s="17" customFormat="1" ht="7" customHeight="1">
      <c r="AG35" s="13"/>
    </row>
    <row r="36" spans="2:33" s="17" customFormat="1" ht="7" customHeight="1">
      <c r="AG36" s="13"/>
    </row>
    <row r="37" spans="2:33" ht="30.75" customHeight="1">
      <c r="B37" s="648" t="s">
        <v>85</v>
      </c>
      <c r="C37" s="649"/>
      <c r="D37" s="649"/>
      <c r="E37" s="649"/>
      <c r="F37" s="649"/>
      <c r="G37" s="649"/>
      <c r="H37" s="649"/>
      <c r="I37" s="649"/>
      <c r="J37" s="649"/>
      <c r="K37" s="649"/>
      <c r="L37" s="649"/>
      <c r="M37" s="649"/>
      <c r="N37" s="649"/>
      <c r="O37" s="649"/>
      <c r="P37" s="649"/>
      <c r="Q37" s="649"/>
      <c r="R37" s="649"/>
      <c r="S37" s="649"/>
      <c r="T37" s="649"/>
      <c r="U37" s="649"/>
      <c r="V37" s="649"/>
      <c r="W37" s="649"/>
      <c r="X37" s="649"/>
      <c r="Y37" s="649"/>
      <c r="Z37" s="649"/>
      <c r="AA37" s="649"/>
      <c r="AB37" s="649"/>
      <c r="AC37" s="649"/>
      <c r="AD37" s="649"/>
      <c r="AE37" s="649"/>
      <c r="AF37" s="649"/>
    </row>
    <row r="38" spans="2:33" ht="29.25" customHeight="1">
      <c r="B38" s="649"/>
      <c r="C38" s="649"/>
      <c r="D38" s="649"/>
      <c r="E38" s="649"/>
      <c r="F38" s="649"/>
      <c r="G38" s="649"/>
      <c r="H38" s="649"/>
      <c r="I38" s="649"/>
      <c r="J38" s="649"/>
      <c r="K38" s="649"/>
      <c r="L38" s="649"/>
      <c r="M38" s="649"/>
      <c r="N38" s="649"/>
      <c r="O38" s="649"/>
      <c r="P38" s="649"/>
      <c r="Q38" s="649"/>
      <c r="R38" s="649"/>
      <c r="S38" s="649"/>
      <c r="T38" s="649"/>
      <c r="U38" s="649"/>
      <c r="V38" s="649"/>
      <c r="W38" s="649"/>
      <c r="X38" s="649"/>
      <c r="Y38" s="649"/>
      <c r="Z38" s="649"/>
      <c r="AA38" s="649"/>
      <c r="AB38" s="649"/>
      <c r="AC38" s="649"/>
      <c r="AD38" s="649"/>
      <c r="AE38" s="649"/>
      <c r="AF38" s="649"/>
    </row>
    <row r="39" spans="2:33" ht="1.5" customHeight="1"/>
    <row r="40" spans="2:33" ht="4.5" customHeight="1">
      <c r="B40" s="650"/>
      <c r="C40" s="650"/>
      <c r="D40" s="650"/>
      <c r="E40" s="650"/>
      <c r="F40" s="650"/>
      <c r="G40" s="650"/>
      <c r="H40" s="650"/>
      <c r="I40" s="650"/>
      <c r="J40" s="650"/>
      <c r="K40" s="650"/>
      <c r="L40" s="650"/>
      <c r="M40" s="650"/>
      <c r="N40" s="650"/>
      <c r="O40" s="650"/>
      <c r="P40" s="650"/>
      <c r="Q40" s="650"/>
      <c r="R40" s="650"/>
      <c r="S40" s="650"/>
      <c r="T40" s="650"/>
      <c r="U40" s="650"/>
      <c r="V40" s="650"/>
      <c r="W40" s="650"/>
      <c r="X40" s="650"/>
      <c r="Y40" s="650"/>
      <c r="Z40" s="650"/>
      <c r="AA40" s="650"/>
      <c r="AB40" s="650"/>
      <c r="AC40" s="650"/>
      <c r="AD40" s="650"/>
      <c r="AE40" s="650"/>
      <c r="AF40" s="650"/>
      <c r="AG40" s="650"/>
    </row>
    <row r="41" spans="2:33" ht="15" customHeight="1">
      <c r="E41" s="651" t="s">
        <v>86</v>
      </c>
      <c r="F41" s="652"/>
      <c r="G41" s="652"/>
      <c r="H41" s="652"/>
      <c r="I41" s="652"/>
      <c r="J41" s="652"/>
      <c r="K41" s="652"/>
      <c r="L41" s="652"/>
      <c r="M41" s="652"/>
      <c r="N41" s="652"/>
      <c r="O41" s="652"/>
      <c r="P41" s="652"/>
      <c r="Q41" s="652"/>
      <c r="R41" s="652"/>
      <c r="S41" s="652"/>
      <c r="T41" s="652"/>
      <c r="V41" s="18" t="s">
        <v>87</v>
      </c>
      <c r="W41" s="19"/>
      <c r="X41" s="653" t="s">
        <v>88</v>
      </c>
      <c r="Y41" s="654"/>
      <c r="Z41" s="654"/>
      <c r="AA41" s="654"/>
      <c r="AB41" s="654"/>
      <c r="AC41" s="654"/>
      <c r="AD41" s="654"/>
      <c r="AE41" s="654"/>
      <c r="AF41" s="654"/>
      <c r="AG41" s="654"/>
    </row>
    <row r="42" spans="2:33">
      <c r="E42" s="652"/>
      <c r="F42" s="652"/>
      <c r="G42" s="652"/>
      <c r="H42" s="652"/>
      <c r="I42" s="652"/>
      <c r="J42" s="652"/>
      <c r="K42" s="652"/>
      <c r="L42" s="652"/>
      <c r="M42" s="652"/>
      <c r="N42" s="652"/>
      <c r="O42" s="652"/>
      <c r="P42" s="652"/>
      <c r="Q42" s="652"/>
      <c r="R42" s="652"/>
      <c r="S42" s="652"/>
      <c r="T42" s="652"/>
      <c r="V42" s="19"/>
      <c r="W42" s="19"/>
      <c r="X42" s="654"/>
      <c r="Y42" s="654"/>
      <c r="Z42" s="654"/>
      <c r="AA42" s="654"/>
      <c r="AB42" s="654"/>
      <c r="AC42" s="654"/>
      <c r="AD42" s="654"/>
      <c r="AE42" s="654"/>
      <c r="AF42" s="654"/>
      <c r="AG42" s="654"/>
    </row>
    <row r="49" spans="6:54" s="17" customFormat="1" ht="13.5" customHeight="1">
      <c r="AG49" s="13" t="s">
        <v>73</v>
      </c>
    </row>
    <row r="50" spans="6:54" s="13" customFormat="1" ht="13.5" customHeight="1">
      <c r="AK50" s="20"/>
      <c r="AL50" s="20"/>
      <c r="AM50" s="20"/>
      <c r="AN50" s="20"/>
      <c r="AO50" s="20"/>
      <c r="AP50" s="20"/>
      <c r="AQ50" s="20"/>
      <c r="AR50" s="20"/>
      <c r="AS50" s="20"/>
      <c r="AT50" s="21"/>
      <c r="AU50" s="21"/>
      <c r="AV50" s="21"/>
      <c r="AW50" s="21"/>
      <c r="AX50" s="21"/>
      <c r="AY50" s="21"/>
      <c r="AZ50" s="21"/>
      <c r="BA50" s="21"/>
      <c r="BB50" s="21"/>
    </row>
    <row r="51" spans="6:54" s="17" customFormat="1" ht="13.5" customHeight="1">
      <c r="AF51" s="22"/>
    </row>
    <row r="52" spans="6:54" s="17" customFormat="1" ht="13.5" customHeight="1">
      <c r="AF52" s="21"/>
    </row>
    <row r="53" spans="6:54" s="17" customFormat="1" ht="13">
      <c r="AF53" s="21"/>
    </row>
    <row r="54" spans="6:54" s="17" customFormat="1" ht="13">
      <c r="AF54" s="21"/>
    </row>
    <row r="55" spans="6:54" s="17" customFormat="1" ht="13"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1"/>
      <c r="T55" s="21"/>
      <c r="U55" s="21"/>
      <c r="V55" s="21"/>
      <c r="W55" s="21"/>
      <c r="X55" s="21"/>
      <c r="Y55" s="21"/>
      <c r="Z55" s="21"/>
    </row>
    <row r="56" spans="6:54" s="17" customFormat="1" ht="13">
      <c r="F56" s="13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6:54" s="17" customFormat="1" ht="13">
      <c r="F57" s="13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6:54" s="17" customFormat="1" ht="12.5"/>
    <row r="59" spans="6:54" s="17" customFormat="1" ht="12.5"/>
    <row r="60" spans="6:54" s="17" customFormat="1" ht="13">
      <c r="AG60" s="13"/>
    </row>
    <row r="61" spans="6:54" s="17" customFormat="1" ht="13">
      <c r="AG61" s="13"/>
    </row>
    <row r="62" spans="6:54" s="17" customFormat="1" ht="13">
      <c r="AG62" s="13"/>
    </row>
    <row r="63" spans="6:54" s="17" customFormat="1" ht="13">
      <c r="AG63" s="13"/>
    </row>
    <row r="64" spans="6:54" s="17" customFormat="1" ht="13">
      <c r="AG64" s="13"/>
    </row>
    <row r="65" spans="33:33" s="17" customFormat="1" ht="13">
      <c r="AG65" s="13"/>
    </row>
    <row r="66" spans="33:33" s="17" customFormat="1" ht="13">
      <c r="AG66" s="13"/>
    </row>
    <row r="67" spans="33:33" s="17" customFormat="1" ht="13">
      <c r="AG67" s="13"/>
    </row>
    <row r="68" spans="33:33" s="17" customFormat="1" ht="13">
      <c r="AG68" s="13"/>
    </row>
    <row r="69" spans="33:33" s="17" customFormat="1" ht="13">
      <c r="AG69" s="13"/>
    </row>
    <row r="70" spans="33:33" s="17" customFormat="1" ht="13">
      <c r="AG70" s="13"/>
    </row>
    <row r="71" spans="33:33" s="17" customFormat="1" ht="13">
      <c r="AG71" s="13"/>
    </row>
    <row r="72" spans="33:33" s="17" customFormat="1" ht="13">
      <c r="AG72" s="13"/>
    </row>
    <row r="73" spans="33:33" s="17" customFormat="1" ht="13">
      <c r="AG73" s="13"/>
    </row>
    <row r="74" spans="33:33" s="17" customFormat="1" ht="13">
      <c r="AG74" s="13"/>
    </row>
    <row r="75" spans="33:33" s="17" customFormat="1" ht="13">
      <c r="AG75" s="13"/>
    </row>
    <row r="76" spans="33:33" s="17" customFormat="1" ht="13">
      <c r="AG76" s="13"/>
    </row>
    <row r="77" spans="33:33" s="17" customFormat="1" ht="13">
      <c r="AG77" s="13"/>
    </row>
    <row r="78" spans="33:33" s="17" customFormat="1" ht="13">
      <c r="AG78" s="13"/>
    </row>
    <row r="79" spans="33:33" s="17" customFormat="1" ht="13">
      <c r="AG79" s="13"/>
    </row>
    <row r="80" spans="33:33" s="17" customFormat="1" ht="13">
      <c r="AG80" s="13"/>
    </row>
    <row r="81" spans="33:33" s="17" customFormat="1" ht="13">
      <c r="AG81" s="13"/>
    </row>
    <row r="82" spans="33:33" s="17" customFormat="1" ht="13">
      <c r="AG82" s="13"/>
    </row>
    <row r="83" spans="33:33" s="17" customFormat="1" ht="13">
      <c r="AG83" s="13"/>
    </row>
    <row r="84" spans="33:33" s="17" customFormat="1" ht="13">
      <c r="AG84" s="13"/>
    </row>
    <row r="85" spans="33:33" s="17" customFormat="1" ht="13">
      <c r="AG85" s="13"/>
    </row>
    <row r="86" spans="33:33" s="17" customFormat="1" ht="13">
      <c r="AG86" s="13"/>
    </row>
    <row r="87" spans="33:33" s="17" customFormat="1" ht="13">
      <c r="AG87" s="13"/>
    </row>
    <row r="88" spans="33:33" s="17" customFormat="1" ht="13">
      <c r="AG88" s="13"/>
    </row>
    <row r="89" spans="33:33" s="17" customFormat="1" ht="13">
      <c r="AG89" s="13"/>
    </row>
    <row r="90" spans="33:33" s="17" customFormat="1" ht="13">
      <c r="AG90" s="13"/>
    </row>
    <row r="91" spans="33:33" s="17" customFormat="1" ht="13">
      <c r="AG91" s="13"/>
    </row>
    <row r="92" spans="33:33" s="17" customFormat="1" ht="13">
      <c r="AG92" s="13"/>
    </row>
    <row r="93" spans="33:33" s="17" customFormat="1" ht="13">
      <c r="AG93" s="13"/>
    </row>
    <row r="94" spans="33:33" s="17" customFormat="1" ht="13">
      <c r="AG94" s="13"/>
    </row>
    <row r="95" spans="33:33" s="17" customFormat="1" ht="13">
      <c r="AG95" s="13"/>
    </row>
    <row r="96" spans="33:33" s="17" customFormat="1" ht="13">
      <c r="AG96" s="13"/>
    </row>
    <row r="97" spans="33:33" s="17" customFormat="1" ht="13">
      <c r="AG97" s="13"/>
    </row>
    <row r="98" spans="33:33" s="17" customFormat="1" ht="13">
      <c r="AG98" s="13"/>
    </row>
    <row r="99" spans="33:33" s="17" customFormat="1" ht="13">
      <c r="AG99" s="13"/>
    </row>
    <row r="100" spans="33:33" s="17" customFormat="1" ht="13">
      <c r="AG100" s="13"/>
    </row>
    <row r="101" spans="33:33" s="17" customFormat="1" ht="13">
      <c r="AG101" s="13"/>
    </row>
    <row r="102" spans="33:33" s="17" customFormat="1" ht="13">
      <c r="AG102" s="13"/>
    </row>
    <row r="103" spans="33:33" s="17" customFormat="1" ht="13">
      <c r="AG103" s="13"/>
    </row>
    <row r="104" spans="33:33" s="17" customFormat="1" ht="13">
      <c r="AG104" s="13"/>
    </row>
    <row r="105" spans="33:33" s="17" customFormat="1" ht="13">
      <c r="AG105" s="13"/>
    </row>
    <row r="106" spans="33:33" s="17" customFormat="1" ht="13">
      <c r="AG106" s="13"/>
    </row>
    <row r="107" spans="33:33" s="17" customFormat="1" ht="13">
      <c r="AG107" s="13"/>
    </row>
    <row r="108" spans="33:33" s="17" customFormat="1" ht="13">
      <c r="AG108" s="13"/>
    </row>
    <row r="109" spans="33:33" s="17" customFormat="1" ht="13">
      <c r="AG109" s="13"/>
    </row>
    <row r="110" spans="33:33" s="17" customFormat="1" ht="13">
      <c r="AG110" s="13"/>
    </row>
    <row r="111" spans="33:33" s="17" customFormat="1" ht="13">
      <c r="AG111" s="13"/>
    </row>
    <row r="112" spans="33:33" s="17" customFormat="1" ht="13">
      <c r="AG112" s="13"/>
    </row>
    <row r="113" spans="33:33" s="17" customFormat="1" ht="13">
      <c r="AG113" s="13"/>
    </row>
    <row r="114" spans="33:33" s="17" customFormat="1" ht="13">
      <c r="AG114" s="13"/>
    </row>
    <row r="115" spans="33:33" s="17" customFormat="1" ht="13">
      <c r="AG115" s="13"/>
    </row>
    <row r="116" spans="33:33" s="17" customFormat="1" ht="13">
      <c r="AG116" s="13"/>
    </row>
    <row r="117" spans="33:33" s="17" customFormat="1" ht="13">
      <c r="AG117" s="13"/>
    </row>
    <row r="118" spans="33:33" s="17" customFormat="1" ht="13">
      <c r="AG118" s="13"/>
    </row>
    <row r="119" spans="33:33" s="17" customFormat="1" ht="13">
      <c r="AG119" s="13"/>
    </row>
    <row r="120" spans="33:33" s="17" customFormat="1" ht="13">
      <c r="AG120" s="13"/>
    </row>
    <row r="121" spans="33:33" s="17" customFormat="1" ht="13">
      <c r="AG121" s="13"/>
    </row>
    <row r="122" spans="33:33" s="17" customFormat="1" ht="13">
      <c r="AG122" s="13"/>
    </row>
    <row r="123" spans="33:33" s="17" customFormat="1" ht="13">
      <c r="AG123" s="13"/>
    </row>
    <row r="124" spans="33:33" s="17" customFormat="1" ht="13">
      <c r="AG124" s="13"/>
    </row>
    <row r="125" spans="33:33" s="17" customFormat="1" ht="13">
      <c r="AG125" s="13"/>
    </row>
    <row r="126" spans="33:33" s="17" customFormat="1" ht="13">
      <c r="AG126" s="13"/>
    </row>
    <row r="127" spans="33:33" s="17" customFormat="1" ht="13">
      <c r="AG127" s="13"/>
    </row>
    <row r="128" spans="33:33" s="17" customFormat="1" ht="13">
      <c r="AG128" s="13"/>
    </row>
    <row r="129" spans="33:33" s="17" customFormat="1" ht="13">
      <c r="AG129" s="13"/>
    </row>
    <row r="130" spans="33:33" s="17" customFormat="1" ht="13">
      <c r="AG130" s="13"/>
    </row>
    <row r="131" spans="33:33" s="17" customFormat="1" ht="13">
      <c r="AG131" s="13"/>
    </row>
    <row r="132" spans="33:33" s="17" customFormat="1" ht="13">
      <c r="AG132" s="13"/>
    </row>
    <row r="133" spans="33:33" s="17" customFormat="1" ht="13">
      <c r="AG133" s="13"/>
    </row>
    <row r="134" spans="33:33" s="17" customFormat="1" ht="13">
      <c r="AG134" s="13"/>
    </row>
    <row r="135" spans="33:33" s="17" customFormat="1" ht="13">
      <c r="AG135" s="13"/>
    </row>
    <row r="136" spans="33:33" s="17" customFormat="1" ht="13">
      <c r="AG136" s="13"/>
    </row>
    <row r="137" spans="33:33" s="17" customFormat="1" ht="13">
      <c r="AG137" s="13"/>
    </row>
    <row r="138" spans="33:33" s="17" customFormat="1" ht="13">
      <c r="AG138" s="13"/>
    </row>
    <row r="139" spans="33:33" s="17" customFormat="1" ht="13">
      <c r="AG139" s="13"/>
    </row>
    <row r="140" spans="33:33" s="17" customFormat="1" ht="13">
      <c r="AG140" s="13"/>
    </row>
    <row r="141" spans="33:33" s="17" customFormat="1" ht="13">
      <c r="AG141" s="13"/>
    </row>
    <row r="142" spans="33:33" s="17" customFormat="1" ht="13">
      <c r="AG142" s="13"/>
    </row>
    <row r="143" spans="33:33" s="17" customFormat="1" ht="13">
      <c r="AG143" s="13"/>
    </row>
    <row r="144" spans="33:33" s="17" customFormat="1" ht="13">
      <c r="AG144" s="13"/>
    </row>
    <row r="145" spans="33:33" s="17" customFormat="1" ht="13">
      <c r="AG145" s="13"/>
    </row>
    <row r="146" spans="33:33" s="17" customFormat="1" ht="13">
      <c r="AG146" s="13"/>
    </row>
    <row r="147" spans="33:33" s="17" customFormat="1" ht="13">
      <c r="AG147" s="13"/>
    </row>
    <row r="148" spans="33:33" s="17" customFormat="1" ht="13">
      <c r="AG148" s="13"/>
    </row>
    <row r="149" spans="33:33" s="17" customFormat="1" ht="13">
      <c r="AG149" s="13"/>
    </row>
    <row r="150" spans="33:33" s="17" customFormat="1" ht="13">
      <c r="AG150" s="13"/>
    </row>
    <row r="151" spans="33:33" s="17" customFormat="1" ht="13">
      <c r="AG151" s="13"/>
    </row>
    <row r="152" spans="33:33" s="17" customFormat="1" ht="13">
      <c r="AG152" s="13"/>
    </row>
    <row r="153" spans="33:33" s="17" customFormat="1" ht="13">
      <c r="AG153" s="13"/>
    </row>
    <row r="154" spans="33:33" s="17" customFormat="1" ht="13">
      <c r="AG154" s="13"/>
    </row>
    <row r="155" spans="33:33" s="17" customFormat="1" ht="13">
      <c r="AG155" s="13"/>
    </row>
    <row r="156" spans="33:33" s="17" customFormat="1" ht="13">
      <c r="AG156" s="13"/>
    </row>
    <row r="157" spans="33:33" s="17" customFormat="1" ht="13">
      <c r="AG157" s="13"/>
    </row>
    <row r="158" spans="33:33" s="17" customFormat="1" ht="13">
      <c r="AG158" s="13"/>
    </row>
    <row r="159" spans="33:33" s="17" customFormat="1" ht="13">
      <c r="AG159" s="13"/>
    </row>
    <row r="160" spans="33:33" s="17" customFormat="1" ht="13">
      <c r="AG160" s="13"/>
    </row>
    <row r="161" spans="33:33" s="17" customFormat="1" ht="13">
      <c r="AG161" s="13"/>
    </row>
    <row r="162" spans="33:33" s="17" customFormat="1" ht="13">
      <c r="AG162" s="13"/>
    </row>
    <row r="163" spans="33:33" s="17" customFormat="1" ht="13">
      <c r="AG163" s="13"/>
    </row>
    <row r="164" spans="33:33" s="17" customFormat="1" ht="13">
      <c r="AG164" s="13"/>
    </row>
    <row r="165" spans="33:33" s="17" customFormat="1" ht="13">
      <c r="AG165" s="13"/>
    </row>
    <row r="166" spans="33:33" s="17" customFormat="1" ht="13">
      <c r="AG166" s="13"/>
    </row>
    <row r="167" spans="33:33" s="17" customFormat="1" ht="13">
      <c r="AG167" s="13"/>
    </row>
    <row r="168" spans="33:33" s="17" customFormat="1" ht="13">
      <c r="AG168" s="13"/>
    </row>
    <row r="169" spans="33:33" s="17" customFormat="1" ht="13">
      <c r="AG169" s="13"/>
    </row>
  </sheetData>
  <mergeCells count="5">
    <mergeCell ref="B4:AC4"/>
    <mergeCell ref="B37:AF38"/>
    <mergeCell ref="B40:AG40"/>
    <mergeCell ref="E41:T42"/>
    <mergeCell ref="X41:AG42"/>
  </mergeCells>
  <pageMargins left="0" right="0" top="0" bottom="0" header="0" footer="0"/>
  <pageSetup paperSize="9"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F76C4-F682-4AA2-8AE6-D2B924C6E4FB}">
  <sheetPr codeName="Feuil6">
    <tabColor theme="8"/>
    <pageSetUpPr fitToPage="1"/>
  </sheetPr>
  <dimension ref="A1:AD47"/>
  <sheetViews>
    <sheetView topLeftCell="A22" zoomScale="85" zoomScaleNormal="85" workbookViewId="0">
      <selection activeCell="H4" sqref="H4"/>
    </sheetView>
  </sheetViews>
  <sheetFormatPr baseColWidth="10" defaultColWidth="11" defaultRowHeight="15.5"/>
  <cols>
    <col min="2" max="2" width="28.83203125" customWidth="1"/>
    <col min="3" max="4" width="7.25" customWidth="1"/>
    <col min="5" max="5" width="10.25" customWidth="1"/>
    <col min="6" max="6" width="9" customWidth="1"/>
    <col min="7" max="7" width="7.25" customWidth="1"/>
    <col min="8" max="8" width="8.5" customWidth="1"/>
    <col min="9" max="11" width="7.25" customWidth="1"/>
    <col min="12" max="12" width="11.83203125" bestFit="1" customWidth="1"/>
    <col min="13" max="13" width="39.58203125" bestFit="1" customWidth="1"/>
    <col min="14" max="14" width="12.5" bestFit="1" customWidth="1"/>
    <col min="18" max="18" width="11.5" bestFit="1" customWidth="1"/>
    <col min="24" max="24" width="12.58203125" customWidth="1"/>
  </cols>
  <sheetData>
    <row r="1" spans="1:30">
      <c r="A1" s="4" t="s">
        <v>4</v>
      </c>
    </row>
    <row r="3" spans="1:30">
      <c r="B3" s="74"/>
      <c r="C3" s="658" t="s">
        <v>90</v>
      </c>
      <c r="D3" s="659"/>
      <c r="E3" s="435" t="s">
        <v>103</v>
      </c>
      <c r="H3" s="70"/>
    </row>
    <row r="4" spans="1:30">
      <c r="B4" s="320" t="s">
        <v>104</v>
      </c>
      <c r="C4" s="508">
        <v>2021</v>
      </c>
      <c r="D4" s="509">
        <v>2022</v>
      </c>
      <c r="E4" s="510" t="s">
        <v>93</v>
      </c>
      <c r="H4" s="70"/>
    </row>
    <row r="5" spans="1:30" ht="26">
      <c r="B5" s="105" t="s">
        <v>89</v>
      </c>
      <c r="C5" s="418">
        <v>196687.084</v>
      </c>
      <c r="D5" s="416">
        <v>199384.92</v>
      </c>
      <c r="E5" s="506">
        <v>1.3716386176125361E-2</v>
      </c>
      <c r="H5" s="70"/>
    </row>
    <row r="6" spans="1:30">
      <c r="B6" s="507" t="s">
        <v>41</v>
      </c>
      <c r="C6" s="419">
        <v>6.4361114835583211E-2</v>
      </c>
      <c r="D6" s="417">
        <v>6.0566265492896849E-2</v>
      </c>
      <c r="H6" s="70"/>
    </row>
    <row r="7" spans="1:30">
      <c r="B7" s="528"/>
      <c r="C7" s="529"/>
      <c r="D7" s="529"/>
      <c r="H7" s="70"/>
    </row>
    <row r="8" spans="1:30">
      <c r="B8" s="74"/>
      <c r="C8" s="658" t="s">
        <v>90</v>
      </c>
      <c r="D8" s="659"/>
      <c r="E8" s="435" t="s">
        <v>103</v>
      </c>
      <c r="F8" s="658" t="s">
        <v>92</v>
      </c>
      <c r="G8" s="659"/>
    </row>
    <row r="9" spans="1:30">
      <c r="B9" s="320"/>
      <c r="C9" s="65">
        <v>2021</v>
      </c>
      <c r="D9" s="59">
        <v>2022</v>
      </c>
      <c r="E9" s="58" t="s">
        <v>93</v>
      </c>
      <c r="F9" s="57">
        <v>2021</v>
      </c>
      <c r="G9" s="58">
        <v>2022</v>
      </c>
    </row>
    <row r="10" spans="1:30">
      <c r="B10" s="71" t="s">
        <v>105</v>
      </c>
      <c r="C10" s="56">
        <v>6668</v>
      </c>
      <c r="D10" s="60">
        <v>6358</v>
      </c>
      <c r="E10" s="76">
        <v>-4.6490701859628114E-2</v>
      </c>
      <c r="F10" s="427">
        <v>0.52673986886799906</v>
      </c>
      <c r="G10" s="428">
        <v>0.52700000000000002</v>
      </c>
      <c r="H10" s="502">
        <v>2.6013113200096249E-4</v>
      </c>
      <c r="AD10" s="349"/>
    </row>
    <row r="11" spans="1:30">
      <c r="B11" s="72" t="s">
        <v>106</v>
      </c>
      <c r="C11" s="61">
        <v>3552</v>
      </c>
      <c r="D11" s="62">
        <v>3247</v>
      </c>
      <c r="E11" s="77">
        <v>-8.5867117117117142E-2</v>
      </c>
      <c r="F11" s="429">
        <v>0.28059088395607867</v>
      </c>
      <c r="G11" s="430">
        <v>0.26888042398145079</v>
      </c>
      <c r="H11" s="502">
        <v>-1.1710459974627885E-2</v>
      </c>
      <c r="AC11" s="349"/>
    </row>
    <row r="12" spans="1:30" ht="26">
      <c r="B12" s="72" t="s">
        <v>107</v>
      </c>
      <c r="C12" s="63">
        <v>959</v>
      </c>
      <c r="D12" s="64">
        <v>934</v>
      </c>
      <c r="E12" s="78">
        <v>-2.6068821689259614E-2</v>
      </c>
      <c r="F12" s="431">
        <v>7.5756378860889484E-2</v>
      </c>
      <c r="G12" s="432">
        <v>7.7343491222259031E-2</v>
      </c>
      <c r="H12" s="502">
        <v>1.587112361369547E-3</v>
      </c>
    </row>
    <row r="13" spans="1:30" ht="26">
      <c r="B13" s="72" t="s">
        <v>108</v>
      </c>
      <c r="C13" s="61">
        <v>1480</v>
      </c>
      <c r="D13" s="415">
        <v>1538</v>
      </c>
      <c r="E13" s="77">
        <v>3.9189189189189122E-2</v>
      </c>
      <c r="F13" s="429">
        <v>0.11691286831503278</v>
      </c>
      <c r="G13" s="430">
        <v>0.126</v>
      </c>
      <c r="H13" s="502">
        <v>9.0871316849672201E-3</v>
      </c>
      <c r="I13" s="319"/>
      <c r="J13" s="319"/>
      <c r="K13" s="319"/>
    </row>
    <row r="14" spans="1:30" ht="26">
      <c r="B14" s="73" t="s">
        <v>96</v>
      </c>
      <c r="C14" s="66">
        <v>12659</v>
      </c>
      <c r="D14" s="69">
        <v>12076</v>
      </c>
      <c r="E14" s="79">
        <v>-4.6054190694367669E-2</v>
      </c>
      <c r="F14" s="67">
        <v>1</v>
      </c>
      <c r="G14" s="309">
        <v>1</v>
      </c>
      <c r="AB14" s="349"/>
    </row>
    <row r="15" spans="1:30">
      <c r="G15" s="511" t="s">
        <v>101</v>
      </c>
    </row>
    <row r="16" spans="1:30">
      <c r="B16" s="660" t="s">
        <v>97</v>
      </c>
      <c r="C16" s="660"/>
      <c r="D16" s="660"/>
      <c r="E16" s="660"/>
      <c r="F16" s="660"/>
      <c r="G16" s="660"/>
    </row>
    <row r="18" spans="2:7">
      <c r="B18" s="319"/>
      <c r="C18" s="655" t="s">
        <v>109</v>
      </c>
      <c r="D18" s="655"/>
      <c r="E18" s="323" t="s">
        <v>91</v>
      </c>
      <c r="F18" s="656" t="s">
        <v>110</v>
      </c>
    </row>
    <row r="19" spans="2:7">
      <c r="B19" s="319"/>
      <c r="C19" s="329">
        <v>2021</v>
      </c>
      <c r="D19" s="330">
        <v>2022</v>
      </c>
      <c r="E19" s="58" t="s">
        <v>93</v>
      </c>
      <c r="F19" s="657"/>
    </row>
    <row r="20" spans="2:7" ht="26">
      <c r="B20" s="103" t="s">
        <v>98</v>
      </c>
      <c r="C20" s="104">
        <v>609</v>
      </c>
      <c r="D20" s="68">
        <v>715</v>
      </c>
      <c r="E20" s="487">
        <v>0.17405582922824303</v>
      </c>
      <c r="F20" s="434">
        <v>8.1676947681060083E-2</v>
      </c>
    </row>
    <row r="21" spans="2:7" ht="30" customHeight="1">
      <c r="B21" s="602" t="s">
        <v>99</v>
      </c>
      <c r="C21" s="603">
        <v>377</v>
      </c>
      <c r="D21" s="604">
        <v>445</v>
      </c>
      <c r="E21" s="605">
        <v>0.18037135278514582</v>
      </c>
      <c r="F21" s="433">
        <v>5.0833904500799637E-2</v>
      </c>
    </row>
    <row r="22" spans="2:7">
      <c r="B22" s="606" t="s">
        <v>111</v>
      </c>
      <c r="C22" s="607">
        <v>6.649029982363315E-2</v>
      </c>
      <c r="D22" s="608">
        <v>6.5058479532163746E-2</v>
      </c>
      <c r="E22" s="609">
        <v>-2.1534273349155253E-2</v>
      </c>
    </row>
    <row r="23" spans="2:7">
      <c r="B23" s="602" t="s">
        <v>100</v>
      </c>
      <c r="C23" s="101">
        <v>232</v>
      </c>
      <c r="D23" s="102">
        <v>269.5</v>
      </c>
      <c r="E23" s="488">
        <v>0.16163793103448265</v>
      </c>
      <c r="F23" s="433">
        <v>3.0785926433630342E-2</v>
      </c>
    </row>
    <row r="24" spans="2:7">
      <c r="B24" s="606" t="s">
        <v>111</v>
      </c>
      <c r="C24" s="607">
        <v>1.669064748201439E-2</v>
      </c>
      <c r="D24" s="608">
        <v>1.3992731048805815E-2</v>
      </c>
      <c r="E24" s="609">
        <v>-0.16164240698965171</v>
      </c>
    </row>
    <row r="25" spans="2:7" ht="26">
      <c r="B25" s="326" t="s">
        <v>112</v>
      </c>
      <c r="C25" s="327">
        <v>8439</v>
      </c>
      <c r="D25" s="328">
        <v>8039</v>
      </c>
      <c r="E25" s="489">
        <v>-4.7398980921910194E-2</v>
      </c>
      <c r="F25" s="434">
        <v>0.91832305231893996</v>
      </c>
      <c r="G25" s="450"/>
    </row>
    <row r="26" spans="2:7">
      <c r="B26" s="73" t="s">
        <v>113</v>
      </c>
      <c r="C26" s="66">
        <v>9048</v>
      </c>
      <c r="D26" s="69">
        <v>8754</v>
      </c>
      <c r="E26" s="490">
        <v>-3.2493368700265202E-2</v>
      </c>
      <c r="F26" s="433">
        <v>1</v>
      </c>
    </row>
    <row r="27" spans="2:7">
      <c r="F27" s="324" t="s">
        <v>101</v>
      </c>
    </row>
    <row r="28" spans="2:7">
      <c r="F28" s="324" t="s">
        <v>114</v>
      </c>
    </row>
    <row r="37" ht="15.75" customHeight="1"/>
    <row r="38" ht="15.75" customHeight="1"/>
    <row r="41" ht="27" customHeight="1"/>
    <row r="44" ht="21.75" customHeight="1"/>
    <row r="45" ht="22.5" customHeight="1"/>
    <row r="47" ht="21.75" customHeight="1"/>
  </sheetData>
  <mergeCells count="6">
    <mergeCell ref="C3:D3"/>
    <mergeCell ref="C18:D18"/>
    <mergeCell ref="F18:F19"/>
    <mergeCell ref="C8:D8"/>
    <mergeCell ref="F8:G8"/>
    <mergeCell ref="B16:G16"/>
  </mergeCells>
  <conditionalFormatting sqref="H10:H13">
    <cfRule type="iconSet" priority="6">
      <iconSet iconSet="4Arrows">
        <cfvo type="percent" val="0"/>
        <cfvo type="percent" val="25"/>
        <cfvo type="percent" val="50"/>
        <cfvo type="percent" val="75"/>
      </iconSet>
    </cfRule>
    <cfRule type="iconSet" priority="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E10:E14">
    <cfRule type="iconSet" priority="14">
      <iconSet iconSet="4Arrows">
        <cfvo type="percent" val="0"/>
        <cfvo type="num" val="-0.03"/>
        <cfvo type="num" val="0"/>
        <cfvo type="num" val="0.02"/>
      </iconSet>
    </cfRule>
  </conditionalFormatting>
  <conditionalFormatting sqref="H10:H13">
    <cfRule type="iconSet" priority="15">
      <iconSet iconSet="5Arrows">
        <cfvo type="percent" val="0"/>
        <cfvo type="percent" val="20"/>
        <cfvo type="percent" val="40"/>
        <cfvo type="percent" val="60"/>
        <cfvo type="percent" val="80"/>
      </iconSet>
    </cfRule>
    <cfRule type="iconSet" priority="16">
      <iconSet iconSet="4Arrows">
        <cfvo type="percent" val="0"/>
        <cfvo type="percent" val="25"/>
        <cfvo type="percent" val="50"/>
        <cfvo type="percent" val="75"/>
      </iconSet>
    </cfRule>
  </conditionalFormatting>
  <pageMargins left="0.25" right="0.25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7BF2C-4EDD-4B23-BC2B-E3EC8CB86B59}">
  <sheetPr codeName="Feuil18">
    <tabColor theme="8"/>
  </sheetPr>
  <dimension ref="A1:L23"/>
  <sheetViews>
    <sheetView showGridLines="0" zoomScale="59" zoomScaleNormal="69" workbookViewId="0">
      <selection activeCell="P17" sqref="P17"/>
    </sheetView>
  </sheetViews>
  <sheetFormatPr baseColWidth="10" defaultColWidth="11" defaultRowHeight="15.5"/>
  <sheetData>
    <row r="1" spans="1:12">
      <c r="A1" s="4" t="s">
        <v>668</v>
      </c>
      <c r="C1" s="314"/>
    </row>
    <row r="2" spans="1:12">
      <c r="C2" s="414"/>
      <c r="D2" s="414"/>
      <c r="E2" s="414"/>
    </row>
    <row r="3" spans="1:12">
      <c r="A3" s="317"/>
      <c r="B3" s="4">
        <v>2019</v>
      </c>
      <c r="C3" s="4">
        <v>2020</v>
      </c>
      <c r="D3" s="4">
        <v>2021</v>
      </c>
      <c r="E3" s="4">
        <v>2022</v>
      </c>
    </row>
    <row r="4" spans="1:12">
      <c r="A4" s="7" t="s">
        <v>115</v>
      </c>
      <c r="B4" s="310">
        <v>0.248</v>
      </c>
      <c r="C4" s="310">
        <v>0.23100000000000001</v>
      </c>
      <c r="D4" s="310">
        <v>0.17100000000000001</v>
      </c>
      <c r="E4" s="310">
        <v>0.17374461742298775</v>
      </c>
      <c r="F4" s="310">
        <v>0.33</v>
      </c>
    </row>
    <row r="5" spans="1:12">
      <c r="A5" s="7" t="s">
        <v>116</v>
      </c>
      <c r="B5" s="310">
        <v>0.155</v>
      </c>
      <c r="C5" s="310">
        <v>0.154</v>
      </c>
      <c r="D5" s="310">
        <v>0.193</v>
      </c>
      <c r="E5" s="310">
        <v>0.1932250745279894</v>
      </c>
      <c r="F5" s="310">
        <v>0.36700000000000005</v>
      </c>
    </row>
    <row r="6" spans="1:12">
      <c r="A6" s="7" t="s">
        <v>117</v>
      </c>
      <c r="B6" s="310">
        <v>6.2E-2</v>
      </c>
      <c r="C6" s="310">
        <v>6.3E-2</v>
      </c>
      <c r="D6" s="310">
        <v>5.6000000000000001E-2</v>
      </c>
      <c r="E6" s="310">
        <v>5.5808877111626361E-2</v>
      </c>
      <c r="F6" s="310">
        <v>0.106</v>
      </c>
    </row>
    <row r="7" spans="1:12">
      <c r="A7" s="7" t="s">
        <v>118</v>
      </c>
      <c r="B7" s="310">
        <v>4.9000000000000002E-2</v>
      </c>
      <c r="C7" s="310">
        <v>6.4000000000000001E-2</v>
      </c>
      <c r="D7" s="310">
        <v>6.6000000000000003E-2</v>
      </c>
      <c r="E7" s="310">
        <v>6.0547366677707846E-2</v>
      </c>
      <c r="F7" s="310">
        <v>0.115</v>
      </c>
    </row>
    <row r="8" spans="1:12">
      <c r="A8" s="7" t="s">
        <v>119</v>
      </c>
      <c r="B8" s="310">
        <v>0.03</v>
      </c>
      <c r="C8" s="310">
        <v>2.9000000000000001E-2</v>
      </c>
      <c r="D8" s="310">
        <v>4.1000000000000002E-2</v>
      </c>
      <c r="E8" s="310">
        <v>4.3172904935409068E-2</v>
      </c>
      <c r="F8" s="310">
        <v>8.199999999999999E-2</v>
      </c>
    </row>
    <row r="9" spans="1:12">
      <c r="A9" s="315" t="s">
        <v>120</v>
      </c>
      <c r="B9" s="316">
        <v>0.54368421052631577</v>
      </c>
      <c r="C9" s="316">
        <v>0.54056581716156182</v>
      </c>
      <c r="D9" s="316">
        <v>0.52673986886799906</v>
      </c>
      <c r="E9" s="325">
        <v>0.52649884067572039</v>
      </c>
      <c r="F9" s="310">
        <v>1</v>
      </c>
    </row>
    <row r="10" spans="1:12">
      <c r="A10" s="315"/>
      <c r="B10" s="316"/>
      <c r="C10" s="316"/>
      <c r="D10" s="316"/>
      <c r="E10" s="325"/>
    </row>
    <row r="11" spans="1:12">
      <c r="A11" s="315"/>
      <c r="B11" s="316"/>
      <c r="C11" s="316"/>
      <c r="D11" s="316"/>
      <c r="E11" s="325"/>
    </row>
    <row r="12" spans="1:12">
      <c r="B12" s="661">
        <v>2021</v>
      </c>
      <c r="C12" s="661"/>
      <c r="D12" s="661">
        <v>2022</v>
      </c>
      <c r="E12" s="661"/>
      <c r="F12" s="519" t="s">
        <v>121</v>
      </c>
      <c r="L12" s="7"/>
    </row>
    <row r="13" spans="1:12">
      <c r="A13" s="524" t="s">
        <v>122</v>
      </c>
      <c r="B13" s="525">
        <v>2220.8949600000001</v>
      </c>
      <c r="C13" s="526">
        <v>0.17544000000000001</v>
      </c>
      <c r="D13" s="525">
        <v>2085.5233795549821</v>
      </c>
      <c r="E13" s="527">
        <v>0.17268554935455677</v>
      </c>
      <c r="F13" s="521">
        <v>-6.0953616845083936E-2</v>
      </c>
    </row>
    <row r="14" spans="1:12">
      <c r="A14" s="524" t="s">
        <v>123</v>
      </c>
      <c r="B14" s="525">
        <v>2444.4528999999998</v>
      </c>
      <c r="C14" s="526">
        <v>0.19309999999999999</v>
      </c>
      <c r="D14" s="525">
        <v>2310.0922283134473</v>
      </c>
      <c r="E14" s="527">
        <v>0.19128030374376478</v>
      </c>
      <c r="F14" s="521">
        <v>-5.4965539195519941E-2</v>
      </c>
      <c r="L14" s="2"/>
    </row>
    <row r="15" spans="1:12">
      <c r="A15" s="524" t="s">
        <v>124</v>
      </c>
      <c r="B15" s="525">
        <v>686.49757</v>
      </c>
      <c r="C15" s="526">
        <v>5.423E-2</v>
      </c>
      <c r="D15" s="525">
        <v>669.36472105772339</v>
      </c>
      <c r="E15" s="527">
        <v>5.5424751267510425E-2</v>
      </c>
      <c r="F15" s="521">
        <v>-2.4956896704348974E-2</v>
      </c>
    </row>
    <row r="16" spans="1:12">
      <c r="A16" s="524" t="s">
        <v>125</v>
      </c>
      <c r="B16" s="525">
        <v>820.93615000000011</v>
      </c>
      <c r="C16" s="526">
        <v>6.4850000000000005E-2</v>
      </c>
      <c r="D16" s="525">
        <v>742.93453724604967</v>
      </c>
      <c r="E16" s="527">
        <v>6.1516480686101653E-2</v>
      </c>
      <c r="F16" s="521">
        <v>-9.5015443958644585E-2</v>
      </c>
    </row>
    <row r="17" spans="1:7">
      <c r="A17" s="524" t="s">
        <v>119</v>
      </c>
      <c r="B17" s="525">
        <v>495.47326000000004</v>
      </c>
      <c r="C17" s="526">
        <v>3.9140000000000001E-2</v>
      </c>
      <c r="D17" s="525">
        <v>550.08513382779745</v>
      </c>
      <c r="E17" s="527">
        <v>4.5548160456056759E-2</v>
      </c>
      <c r="F17" s="521">
        <v>0.11022163704212296</v>
      </c>
    </row>
    <row r="18" spans="1:7">
      <c r="A18" s="524" t="s">
        <v>126</v>
      </c>
      <c r="B18" s="525">
        <v>2949.92677</v>
      </c>
      <c r="C18" s="526">
        <v>0.23302999999999999</v>
      </c>
      <c r="D18" s="525">
        <v>2691</v>
      </c>
      <c r="E18" s="527">
        <v>0.22282023681377824</v>
      </c>
      <c r="F18" s="521">
        <v>-8.7773965317789915E-2</v>
      </c>
    </row>
    <row r="19" spans="1:7">
      <c r="A19" s="524" t="s">
        <v>127</v>
      </c>
      <c r="B19" s="525">
        <v>160.00976</v>
      </c>
      <c r="C19" s="526">
        <v>1.264E-2</v>
      </c>
      <c r="D19" s="525">
        <v>158</v>
      </c>
      <c r="E19" s="527">
        <v>1.3082719218348927E-2</v>
      </c>
      <c r="F19" s="521">
        <v>-1.2560233825736677E-2</v>
      </c>
      <c r="G19" s="349"/>
    </row>
    <row r="20" spans="1:7">
      <c r="A20" s="524" t="s">
        <v>128</v>
      </c>
      <c r="B20" s="525">
        <v>441.79910000000001</v>
      </c>
      <c r="C20" s="526">
        <v>3.49E-2</v>
      </c>
      <c r="D20" s="525">
        <v>398</v>
      </c>
      <c r="E20" s="527">
        <v>3.2955204106980211E-2</v>
      </c>
      <c r="F20" s="521">
        <v>-9.9138047134998741E-2</v>
      </c>
    </row>
    <row r="21" spans="1:7">
      <c r="A21" s="524" t="s">
        <v>94</v>
      </c>
      <c r="B21" s="525">
        <v>958.6660700000001</v>
      </c>
      <c r="C21" s="526">
        <v>7.5730000000000006E-2</v>
      </c>
      <c r="D21" s="525">
        <v>934</v>
      </c>
      <c r="E21" s="527">
        <v>7.7337087024923409E-2</v>
      </c>
      <c r="F21" s="521">
        <v>-2.5729574428351332E-2</v>
      </c>
    </row>
    <row r="22" spans="1:7">
      <c r="A22" s="524" t="s">
        <v>95</v>
      </c>
      <c r="B22" s="525">
        <v>1480.3434600000001</v>
      </c>
      <c r="C22" s="526">
        <v>0.11694</v>
      </c>
      <c r="D22" s="525">
        <v>1538</v>
      </c>
      <c r="E22" s="527">
        <v>0.12734950732797881</v>
      </c>
      <c r="F22" s="521">
        <v>3.8948083034730407E-2</v>
      </c>
    </row>
    <row r="23" spans="1:7">
      <c r="A23" s="522" t="s">
        <v>129</v>
      </c>
      <c r="B23" s="519">
        <v>12659</v>
      </c>
      <c r="C23" s="523">
        <v>1</v>
      </c>
      <c r="D23" s="519">
        <v>12076</v>
      </c>
      <c r="E23" s="523">
        <v>0.99999999999999989</v>
      </c>
      <c r="F23" s="520">
        <v>-4.6054190694367669E-2</v>
      </c>
    </row>
  </sheetData>
  <mergeCells count="2">
    <mergeCell ref="B12:C12"/>
    <mergeCell ref="D12:E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09288-35CD-4192-B732-08B883AF5279}">
  <sheetPr codeName="Feuil7">
    <tabColor theme="8"/>
  </sheetPr>
  <dimension ref="A1:O56"/>
  <sheetViews>
    <sheetView zoomScale="90" zoomScaleNormal="100" workbookViewId="0">
      <selection activeCell="D39" sqref="D39"/>
    </sheetView>
  </sheetViews>
  <sheetFormatPr baseColWidth="10" defaultColWidth="11" defaultRowHeight="15.5"/>
  <cols>
    <col min="2" max="2" width="36.33203125" customWidth="1"/>
    <col min="3" max="3" width="9" customWidth="1"/>
    <col min="4" max="4" width="10.25" customWidth="1"/>
    <col min="5" max="5" width="10" customWidth="1"/>
    <col min="6" max="6" width="10.08203125" bestFit="1" customWidth="1"/>
    <col min="7" max="7" width="9.83203125" customWidth="1"/>
    <col min="8" max="8" width="8" customWidth="1"/>
    <col min="9" max="9" width="6.5" customWidth="1"/>
  </cols>
  <sheetData>
    <row r="1" spans="1:15">
      <c r="A1" s="4" t="s">
        <v>6</v>
      </c>
    </row>
    <row r="2" spans="1:15" ht="16" thickBot="1"/>
    <row r="3" spans="1:15" ht="16" thickBot="1">
      <c r="B3" s="298" t="s">
        <v>104</v>
      </c>
      <c r="C3" s="70"/>
      <c r="D3" s="70"/>
      <c r="E3" s="70"/>
      <c r="F3" s="667">
        <v>2022</v>
      </c>
      <c r="G3" s="668"/>
      <c r="H3" s="668"/>
      <c r="I3" s="668"/>
      <c r="J3" s="669"/>
      <c r="K3" s="670" t="s">
        <v>130</v>
      </c>
      <c r="L3" s="671"/>
      <c r="M3" s="662" t="s">
        <v>131</v>
      </c>
      <c r="N3" s="664" t="s">
        <v>132</v>
      </c>
      <c r="O3" s="664" t="s">
        <v>133</v>
      </c>
    </row>
    <row r="4" spans="1:15" ht="39">
      <c r="B4" s="299" t="s">
        <v>134</v>
      </c>
      <c r="C4" s="300">
        <v>2019</v>
      </c>
      <c r="D4" s="302">
        <v>2020</v>
      </c>
      <c r="E4" s="300">
        <v>2021</v>
      </c>
      <c r="F4" s="363" t="s">
        <v>135</v>
      </c>
      <c r="G4" s="364" t="s">
        <v>136</v>
      </c>
      <c r="H4" s="364" t="s">
        <v>137</v>
      </c>
      <c r="I4" s="365" t="s">
        <v>49</v>
      </c>
      <c r="J4" s="307" t="s">
        <v>138</v>
      </c>
      <c r="K4" s="355" t="s">
        <v>139</v>
      </c>
      <c r="L4" s="355" t="s">
        <v>140</v>
      </c>
      <c r="M4" s="663"/>
      <c r="N4" s="664"/>
      <c r="O4" s="664"/>
    </row>
    <row r="5" spans="1:15">
      <c r="B5" s="356" t="s">
        <v>141</v>
      </c>
      <c r="C5" s="357">
        <v>937</v>
      </c>
      <c r="D5" s="358">
        <v>1056</v>
      </c>
      <c r="E5" s="357">
        <v>1001</v>
      </c>
      <c r="F5" s="405">
        <v>355</v>
      </c>
      <c r="G5" s="406">
        <v>399</v>
      </c>
      <c r="H5" s="406">
        <v>11</v>
      </c>
      <c r="I5" s="407">
        <v>161</v>
      </c>
      <c r="J5" s="359">
        <v>926</v>
      </c>
      <c r="K5" s="380">
        <v>-7.0000000000000007E-2</v>
      </c>
      <c r="L5" s="380">
        <v>-0.09</v>
      </c>
      <c r="M5" s="381">
        <v>-1.1739594450373536E-2</v>
      </c>
      <c r="N5" s="382">
        <v>0.61599999999999999</v>
      </c>
      <c r="O5" s="382">
        <v>0.60599999999999998</v>
      </c>
    </row>
    <row r="6" spans="1:15">
      <c r="B6" s="360" t="s">
        <v>142</v>
      </c>
      <c r="C6" s="361">
        <v>928</v>
      </c>
      <c r="D6" s="362">
        <v>1039</v>
      </c>
      <c r="E6" s="361">
        <v>1014</v>
      </c>
      <c r="F6" s="408">
        <v>270</v>
      </c>
      <c r="G6" s="409">
        <v>371</v>
      </c>
      <c r="H6" s="409">
        <v>9</v>
      </c>
      <c r="I6" s="410">
        <v>314</v>
      </c>
      <c r="J6" s="366">
        <v>964</v>
      </c>
      <c r="K6" s="383">
        <v>-0.05</v>
      </c>
      <c r="L6" s="383">
        <v>-0.05</v>
      </c>
      <c r="M6" s="384">
        <v>3.8793103448275801E-2</v>
      </c>
      <c r="N6" s="385">
        <v>0.188</v>
      </c>
      <c r="O6" s="385">
        <v>0.17799999999999999</v>
      </c>
    </row>
    <row r="7" spans="1:15">
      <c r="B7" s="392" t="s">
        <v>143</v>
      </c>
      <c r="C7" s="393">
        <v>1865</v>
      </c>
      <c r="D7" s="394">
        <v>2095</v>
      </c>
      <c r="E7" s="393">
        <v>2015</v>
      </c>
      <c r="F7" s="411">
        <v>625</v>
      </c>
      <c r="G7" s="412">
        <v>770</v>
      </c>
      <c r="H7" s="412">
        <v>20</v>
      </c>
      <c r="I7" s="413">
        <v>474</v>
      </c>
      <c r="J7" s="367">
        <v>1890</v>
      </c>
      <c r="K7" s="397">
        <v>-6.2E-2</v>
      </c>
      <c r="L7" s="397">
        <v>-7.0000000000000007E-2</v>
      </c>
      <c r="M7" s="398">
        <v>1.3404825737265424E-2</v>
      </c>
      <c r="N7" s="399">
        <v>0.40100000000000002</v>
      </c>
      <c r="O7" s="399">
        <v>0.38800000000000001</v>
      </c>
    </row>
    <row r="8" spans="1:15">
      <c r="B8" s="360" t="s">
        <v>144</v>
      </c>
      <c r="C8" s="361">
        <v>395</v>
      </c>
      <c r="D8" s="368">
        <v>431</v>
      </c>
      <c r="E8" s="361">
        <v>407</v>
      </c>
      <c r="F8" s="408">
        <v>316</v>
      </c>
      <c r="G8" s="409">
        <v>57</v>
      </c>
      <c r="H8" s="409" t="s">
        <v>145</v>
      </c>
      <c r="I8" s="410">
        <v>21</v>
      </c>
      <c r="J8" s="366">
        <v>393</v>
      </c>
      <c r="K8" s="383">
        <v>-0.04</v>
      </c>
      <c r="L8" s="383">
        <v>-0.11</v>
      </c>
      <c r="M8" s="384">
        <v>-5.0632911392405333E-3</v>
      </c>
      <c r="N8" s="385">
        <v>1.0999999999999999E-2</v>
      </c>
      <c r="O8" s="385">
        <v>8.0000000000000002E-3</v>
      </c>
    </row>
    <row r="9" spans="1:15">
      <c r="B9" s="360" t="s">
        <v>146</v>
      </c>
      <c r="C9" s="361">
        <v>843</v>
      </c>
      <c r="D9" s="368">
        <v>902</v>
      </c>
      <c r="E9" s="361">
        <v>853</v>
      </c>
      <c r="F9" s="408">
        <v>482</v>
      </c>
      <c r="G9" s="409">
        <v>191</v>
      </c>
      <c r="H9" s="409">
        <v>3</v>
      </c>
      <c r="I9" s="410">
        <v>132</v>
      </c>
      <c r="J9" s="366">
        <v>809</v>
      </c>
      <c r="K9" s="383">
        <v>-0.05</v>
      </c>
      <c r="L9" s="383">
        <v>-0.09</v>
      </c>
      <c r="M9" s="384">
        <v>-4.0332147093712911E-2</v>
      </c>
      <c r="N9" s="385">
        <v>1.9E-2</v>
      </c>
      <c r="O9" s="385">
        <v>1.4999999999999999E-2</v>
      </c>
    </row>
    <row r="10" spans="1:15">
      <c r="B10" s="360" t="s">
        <v>147</v>
      </c>
      <c r="C10" s="361">
        <v>552</v>
      </c>
      <c r="D10" s="368">
        <v>630</v>
      </c>
      <c r="E10" s="361">
        <v>607</v>
      </c>
      <c r="F10" s="408">
        <v>393</v>
      </c>
      <c r="G10" s="409">
        <v>177</v>
      </c>
      <c r="H10" s="409">
        <v>4</v>
      </c>
      <c r="I10" s="410">
        <v>36</v>
      </c>
      <c r="J10" s="366">
        <v>611</v>
      </c>
      <c r="K10" s="383">
        <v>0.01</v>
      </c>
      <c r="L10" s="383">
        <v>-7.0000000000000007E-2</v>
      </c>
      <c r="M10" s="384">
        <v>0.10688405797101441</v>
      </c>
      <c r="N10" s="385">
        <v>7.0000000000000001E-3</v>
      </c>
      <c r="O10" s="385">
        <v>5.0000000000000001E-3</v>
      </c>
    </row>
    <row r="11" spans="1:15">
      <c r="B11" s="369" t="s">
        <v>148</v>
      </c>
      <c r="C11" s="370">
        <v>1791</v>
      </c>
      <c r="D11" s="371">
        <v>1963</v>
      </c>
      <c r="E11" s="370">
        <v>1867</v>
      </c>
      <c r="F11" s="363">
        <v>1191</v>
      </c>
      <c r="G11" s="364">
        <v>425</v>
      </c>
      <c r="H11" s="364">
        <v>7</v>
      </c>
      <c r="I11" s="365">
        <v>189</v>
      </c>
      <c r="J11" s="372">
        <v>1812</v>
      </c>
      <c r="K11" s="386">
        <v>-0.03</v>
      </c>
      <c r="L11" s="386">
        <v>-0.09</v>
      </c>
      <c r="M11" s="387">
        <v>1.1725293132328396E-2</v>
      </c>
      <c r="N11" s="388">
        <v>1.4E-2</v>
      </c>
      <c r="O11" s="388">
        <v>0.01</v>
      </c>
    </row>
    <row r="12" spans="1:15">
      <c r="B12" s="360" t="s">
        <v>149</v>
      </c>
      <c r="C12" s="361">
        <v>401</v>
      </c>
      <c r="D12" s="368">
        <v>446</v>
      </c>
      <c r="E12" s="361">
        <v>431</v>
      </c>
      <c r="F12" s="408">
        <v>241</v>
      </c>
      <c r="G12" s="409">
        <v>45</v>
      </c>
      <c r="H12" s="409">
        <v>49</v>
      </c>
      <c r="I12" s="410">
        <v>53</v>
      </c>
      <c r="J12" s="373">
        <v>387</v>
      </c>
      <c r="K12" s="383">
        <v>-0.1</v>
      </c>
      <c r="L12" s="383">
        <v>-0.2</v>
      </c>
      <c r="M12" s="384">
        <v>-3.4912718204488824E-2</v>
      </c>
      <c r="N12" s="385">
        <v>3.0000000000000001E-3</v>
      </c>
      <c r="O12" s="385">
        <v>4.0000000000000001E-3</v>
      </c>
    </row>
    <row r="13" spans="1:15">
      <c r="B13" s="360" t="s">
        <v>150</v>
      </c>
      <c r="C13" s="361">
        <v>143</v>
      </c>
      <c r="D13" s="368">
        <v>159</v>
      </c>
      <c r="E13" s="361">
        <v>154</v>
      </c>
      <c r="F13" s="408">
        <v>73</v>
      </c>
      <c r="G13" s="409">
        <v>22</v>
      </c>
      <c r="H13" s="409">
        <v>14</v>
      </c>
      <c r="I13" s="410">
        <v>22</v>
      </c>
      <c r="J13" s="366">
        <v>131</v>
      </c>
      <c r="K13" s="383">
        <v>-0.15</v>
      </c>
      <c r="L13" s="383">
        <v>-0.22</v>
      </c>
      <c r="M13" s="384">
        <v>-8.3916083916083961E-2</v>
      </c>
      <c r="N13" s="385">
        <v>2.9000000000000001E-2</v>
      </c>
      <c r="O13" s="385">
        <v>3.4000000000000002E-2</v>
      </c>
    </row>
    <row r="14" spans="1:15">
      <c r="B14" s="360" t="s">
        <v>151</v>
      </c>
      <c r="C14" s="361">
        <v>72</v>
      </c>
      <c r="D14" s="368">
        <v>79</v>
      </c>
      <c r="E14" s="361">
        <v>80</v>
      </c>
      <c r="F14" s="408">
        <v>19</v>
      </c>
      <c r="G14" s="409">
        <v>13</v>
      </c>
      <c r="H14" s="409">
        <v>19</v>
      </c>
      <c r="I14" s="410">
        <v>13</v>
      </c>
      <c r="J14" s="366">
        <v>64</v>
      </c>
      <c r="K14" s="383">
        <v>-0.2</v>
      </c>
      <c r="L14" s="383">
        <v>-0.3</v>
      </c>
      <c r="M14" s="384">
        <v>-0.11111111111111116</v>
      </c>
      <c r="N14" s="385">
        <v>1.9E-2</v>
      </c>
      <c r="O14" s="385">
        <v>4.7E-2</v>
      </c>
    </row>
    <row r="15" spans="1:15">
      <c r="B15" s="360" t="s">
        <v>152</v>
      </c>
      <c r="C15" s="361">
        <v>283</v>
      </c>
      <c r="D15" s="368">
        <v>308</v>
      </c>
      <c r="E15" s="361">
        <v>313</v>
      </c>
      <c r="F15" s="408">
        <v>140</v>
      </c>
      <c r="G15" s="409">
        <v>61</v>
      </c>
      <c r="H15" s="409">
        <v>4</v>
      </c>
      <c r="I15" s="410">
        <v>62</v>
      </c>
      <c r="J15" s="366">
        <v>268</v>
      </c>
      <c r="K15" s="383">
        <v>-0.14000000000000001</v>
      </c>
      <c r="L15" s="383">
        <v>-0.22</v>
      </c>
      <c r="M15" s="384">
        <v>-5.3003533568904637E-2</v>
      </c>
      <c r="N15" s="385">
        <v>5.0000000000000001E-3</v>
      </c>
      <c r="O15" s="385">
        <v>6.0000000000000001E-3</v>
      </c>
    </row>
    <row r="16" spans="1:15">
      <c r="B16" s="360" t="s">
        <v>153</v>
      </c>
      <c r="C16" s="361">
        <v>178</v>
      </c>
      <c r="D16" s="368">
        <v>189</v>
      </c>
      <c r="E16" s="361">
        <v>176</v>
      </c>
      <c r="F16" s="408">
        <v>102</v>
      </c>
      <c r="G16" s="409">
        <v>42</v>
      </c>
      <c r="H16" s="409">
        <v>2</v>
      </c>
      <c r="I16" s="410">
        <v>3</v>
      </c>
      <c r="J16" s="373">
        <v>149</v>
      </c>
      <c r="K16" s="383">
        <v>-0.15</v>
      </c>
      <c r="L16" s="383">
        <v>-0.14000000000000001</v>
      </c>
      <c r="M16" s="384">
        <v>-0.1629213483146067</v>
      </c>
      <c r="N16" s="385">
        <v>0.26500000000000001</v>
      </c>
      <c r="O16" s="385">
        <v>0.251</v>
      </c>
    </row>
    <row r="17" spans="2:15">
      <c r="B17" s="369" t="s">
        <v>154</v>
      </c>
      <c r="C17" s="370">
        <v>1078</v>
      </c>
      <c r="D17" s="371">
        <v>1181</v>
      </c>
      <c r="E17" s="370">
        <v>1153</v>
      </c>
      <c r="F17" s="363">
        <v>574</v>
      </c>
      <c r="G17" s="364">
        <v>184</v>
      </c>
      <c r="H17" s="364">
        <v>89</v>
      </c>
      <c r="I17" s="365">
        <v>153</v>
      </c>
      <c r="J17" s="374">
        <v>1000</v>
      </c>
      <c r="K17" s="386">
        <v>-0.13</v>
      </c>
      <c r="L17" s="386">
        <v>-0.21</v>
      </c>
      <c r="M17" s="387">
        <v>-7.235621521335811E-2</v>
      </c>
      <c r="N17" s="388">
        <v>4.8000000000000001E-2</v>
      </c>
      <c r="O17" s="388">
        <v>4.8000000000000001E-2</v>
      </c>
    </row>
    <row r="18" spans="2:15">
      <c r="B18" s="392" t="s">
        <v>155</v>
      </c>
      <c r="C18" s="393">
        <v>2868</v>
      </c>
      <c r="D18" s="394">
        <v>3143</v>
      </c>
      <c r="E18" s="393">
        <v>3020</v>
      </c>
      <c r="F18" s="411">
        <v>1765</v>
      </c>
      <c r="G18" s="412">
        <v>610</v>
      </c>
      <c r="H18" s="412">
        <v>96</v>
      </c>
      <c r="I18" s="413">
        <v>341</v>
      </c>
      <c r="J18" s="367">
        <v>2812</v>
      </c>
      <c r="K18" s="397">
        <v>-6.9000000000000006E-2</v>
      </c>
      <c r="L18" s="397">
        <v>-0.13</v>
      </c>
      <c r="M18" s="398">
        <v>-1.9525801952580246E-2</v>
      </c>
      <c r="N18" s="399">
        <v>2.7E-2</v>
      </c>
      <c r="O18" s="399">
        <v>2.3E-2</v>
      </c>
    </row>
    <row r="19" spans="2:15">
      <c r="B19" s="360" t="s">
        <v>156</v>
      </c>
      <c r="C19" s="361">
        <v>206</v>
      </c>
      <c r="D19" s="368">
        <v>223</v>
      </c>
      <c r="E19" s="361">
        <v>230</v>
      </c>
      <c r="F19" s="408">
        <v>164</v>
      </c>
      <c r="G19" s="409">
        <v>18</v>
      </c>
      <c r="H19" s="409">
        <v>20</v>
      </c>
      <c r="I19" s="410">
        <v>2</v>
      </c>
      <c r="J19" s="366">
        <v>205</v>
      </c>
      <c r="K19" s="383">
        <v>-0.11</v>
      </c>
      <c r="L19" s="383">
        <v>-0.13</v>
      </c>
      <c r="M19" s="384">
        <v>-4.8543689320388328E-3</v>
      </c>
      <c r="N19" s="385">
        <v>0.88200000000000001</v>
      </c>
      <c r="O19" s="385">
        <v>0.89800000000000002</v>
      </c>
    </row>
    <row r="20" spans="2:15">
      <c r="B20" s="360" t="s">
        <v>157</v>
      </c>
      <c r="C20" s="361">
        <v>350</v>
      </c>
      <c r="D20" s="368">
        <v>367</v>
      </c>
      <c r="E20" s="361">
        <v>368</v>
      </c>
      <c r="F20" s="408">
        <v>183</v>
      </c>
      <c r="G20" s="409">
        <v>149</v>
      </c>
      <c r="H20" s="409">
        <v>2</v>
      </c>
      <c r="I20" s="410">
        <v>1</v>
      </c>
      <c r="J20" s="366">
        <v>335</v>
      </c>
      <c r="K20" s="383">
        <v>-0.09</v>
      </c>
      <c r="L20" s="383">
        <v>-0.14000000000000001</v>
      </c>
      <c r="M20" s="384">
        <v>-4.2857142857142816E-2</v>
      </c>
      <c r="N20" s="385">
        <v>0.17499999999999999</v>
      </c>
      <c r="O20" s="385">
        <v>0.13400000000000001</v>
      </c>
    </row>
    <row r="21" spans="2:15">
      <c r="B21" s="360" t="s">
        <v>158</v>
      </c>
      <c r="C21" s="361">
        <v>196</v>
      </c>
      <c r="D21" s="368">
        <v>253</v>
      </c>
      <c r="E21" s="361">
        <v>251</v>
      </c>
      <c r="F21" s="408">
        <v>211</v>
      </c>
      <c r="G21" s="409">
        <v>17</v>
      </c>
      <c r="H21" s="409">
        <v>8</v>
      </c>
      <c r="I21" s="410" t="s">
        <v>145</v>
      </c>
      <c r="J21" s="366">
        <v>237</v>
      </c>
      <c r="K21" s="383">
        <v>-0.05</v>
      </c>
      <c r="L21" s="383">
        <v>-0.1</v>
      </c>
      <c r="M21" s="384">
        <v>0.20918367346938771</v>
      </c>
      <c r="N21" s="385">
        <v>0.57999999999999996</v>
      </c>
      <c r="O21" s="385">
        <v>0.55600000000000005</v>
      </c>
    </row>
    <row r="22" spans="2:15">
      <c r="B22" s="392" t="s">
        <v>159</v>
      </c>
      <c r="C22" s="395">
        <v>751</v>
      </c>
      <c r="D22" s="396">
        <v>843</v>
      </c>
      <c r="E22" s="395">
        <v>848</v>
      </c>
      <c r="F22" s="411">
        <v>559</v>
      </c>
      <c r="G22" s="412">
        <v>185</v>
      </c>
      <c r="H22" s="412">
        <v>31</v>
      </c>
      <c r="I22" s="413">
        <v>3</v>
      </c>
      <c r="J22" s="375">
        <v>778</v>
      </c>
      <c r="K22" s="397">
        <v>-8.3000000000000004E-2</v>
      </c>
      <c r="L22" s="397">
        <v>-0.12</v>
      </c>
      <c r="M22" s="398">
        <v>3.5952063914780341E-2</v>
      </c>
      <c r="N22" s="399">
        <v>0.48599999999999999</v>
      </c>
      <c r="O22" s="399">
        <v>0.46400000000000002</v>
      </c>
    </row>
    <row r="23" spans="2:15">
      <c r="B23" s="392" t="s">
        <v>160</v>
      </c>
      <c r="C23" s="395">
        <v>914</v>
      </c>
      <c r="D23" s="396">
        <v>960</v>
      </c>
      <c r="E23" s="395">
        <v>970</v>
      </c>
      <c r="F23" s="411">
        <v>273</v>
      </c>
      <c r="G23" s="412">
        <v>295</v>
      </c>
      <c r="H23" s="412">
        <v>296</v>
      </c>
      <c r="I23" s="413">
        <v>58</v>
      </c>
      <c r="J23" s="375">
        <v>921</v>
      </c>
      <c r="K23" s="397">
        <v>-5.0999999999999997E-2</v>
      </c>
      <c r="L23" s="397">
        <v>-0.1</v>
      </c>
      <c r="M23" s="398">
        <v>7.6586433260394937E-3</v>
      </c>
      <c r="N23" s="399">
        <v>6.2E-2</v>
      </c>
      <c r="O23" s="399">
        <v>5.8999999999999997E-2</v>
      </c>
    </row>
    <row r="24" spans="2:15">
      <c r="B24" s="360" t="s">
        <v>161</v>
      </c>
      <c r="C24" s="376">
        <v>1804</v>
      </c>
      <c r="D24" s="362">
        <v>2104</v>
      </c>
      <c r="E24" s="376">
        <v>2084</v>
      </c>
      <c r="F24" s="408">
        <v>1310</v>
      </c>
      <c r="G24" s="409">
        <v>599</v>
      </c>
      <c r="H24" s="409">
        <v>92</v>
      </c>
      <c r="I24" s="410">
        <v>26</v>
      </c>
      <c r="J24" s="377">
        <v>2026</v>
      </c>
      <c r="K24" s="383">
        <v>-2.76E-2</v>
      </c>
      <c r="L24" s="383">
        <v>-7.0000000000000007E-2</v>
      </c>
      <c r="M24" s="384">
        <v>0.12305986696230597</v>
      </c>
      <c r="N24" s="385">
        <v>0.58699999999999997</v>
      </c>
      <c r="O24" s="385">
        <v>0.56000000000000005</v>
      </c>
    </row>
    <row r="25" spans="2:15">
      <c r="B25" s="360" t="s">
        <v>162</v>
      </c>
      <c r="C25" s="376">
        <v>1627</v>
      </c>
      <c r="D25" s="362">
        <v>1946</v>
      </c>
      <c r="E25" s="376">
        <v>1873</v>
      </c>
      <c r="F25" s="408">
        <v>1180</v>
      </c>
      <c r="G25" s="409">
        <v>518</v>
      </c>
      <c r="H25" s="409">
        <v>90</v>
      </c>
      <c r="I25" s="410">
        <v>7</v>
      </c>
      <c r="J25" s="377">
        <v>1795</v>
      </c>
      <c r="K25" s="383">
        <v>-4.1300000000000003E-2</v>
      </c>
      <c r="L25" s="383">
        <v>-0.08</v>
      </c>
      <c r="M25" s="384">
        <v>0.10325752919483722</v>
      </c>
      <c r="N25" s="385">
        <v>0.59</v>
      </c>
      <c r="O25" s="385">
        <v>0.55000000000000004</v>
      </c>
    </row>
    <row r="26" spans="2:15">
      <c r="B26" s="369" t="s">
        <v>163</v>
      </c>
      <c r="C26" s="370">
        <v>3431</v>
      </c>
      <c r="D26" s="371">
        <v>4050</v>
      </c>
      <c r="E26" s="370">
        <v>3956</v>
      </c>
      <c r="F26" s="363">
        <v>2489</v>
      </c>
      <c r="G26" s="364">
        <v>1117</v>
      </c>
      <c r="H26" s="364">
        <v>182</v>
      </c>
      <c r="I26" s="365">
        <v>33</v>
      </c>
      <c r="J26" s="372">
        <v>3821</v>
      </c>
      <c r="K26" s="386">
        <v>-3.4000000000000002E-2</v>
      </c>
      <c r="L26" s="386">
        <v>-7.0000000000000007E-2</v>
      </c>
      <c r="M26" s="387">
        <v>0.11366948411541822</v>
      </c>
      <c r="N26" s="388">
        <v>0.58799999999999997</v>
      </c>
      <c r="O26" s="388">
        <v>0.55500000000000005</v>
      </c>
    </row>
    <row r="27" spans="2:15">
      <c r="B27" s="360" t="s">
        <v>164</v>
      </c>
      <c r="C27" s="361">
        <v>163</v>
      </c>
      <c r="D27" s="368">
        <v>184</v>
      </c>
      <c r="E27" s="361">
        <v>180</v>
      </c>
      <c r="F27" s="408">
        <v>82</v>
      </c>
      <c r="G27" s="409">
        <v>86</v>
      </c>
      <c r="H27" s="409" t="s">
        <v>145</v>
      </c>
      <c r="I27" s="410">
        <v>2</v>
      </c>
      <c r="J27" s="366">
        <v>170</v>
      </c>
      <c r="K27" s="383">
        <v>-0.06</v>
      </c>
      <c r="L27" s="383">
        <v>-0.08</v>
      </c>
      <c r="M27" s="384">
        <v>4.2944785276073594E-2</v>
      </c>
      <c r="N27" s="385">
        <v>0.23300000000000001</v>
      </c>
      <c r="O27" s="385">
        <v>0.22500000000000001</v>
      </c>
    </row>
    <row r="28" spans="2:15">
      <c r="B28" s="360" t="s">
        <v>165</v>
      </c>
      <c r="C28" s="361">
        <v>371</v>
      </c>
      <c r="D28" s="368">
        <v>377</v>
      </c>
      <c r="E28" s="361">
        <v>372</v>
      </c>
      <c r="F28" s="408">
        <v>279</v>
      </c>
      <c r="G28" s="409">
        <v>68</v>
      </c>
      <c r="H28" s="409" t="s">
        <v>145</v>
      </c>
      <c r="I28" s="410">
        <v>16</v>
      </c>
      <c r="J28" s="366">
        <v>362</v>
      </c>
      <c r="K28" s="383">
        <v>-0.02</v>
      </c>
      <c r="L28" s="383">
        <v>-0.05</v>
      </c>
      <c r="M28" s="384">
        <v>-2.425876010781669E-2</v>
      </c>
      <c r="N28" s="385">
        <v>0.76700000000000002</v>
      </c>
      <c r="O28" s="385">
        <v>0.69499999999999995</v>
      </c>
    </row>
    <row r="29" spans="2:15">
      <c r="B29" s="369" t="s">
        <v>166</v>
      </c>
      <c r="C29" s="370">
        <v>534</v>
      </c>
      <c r="D29" s="371">
        <v>562</v>
      </c>
      <c r="E29" s="370">
        <v>552</v>
      </c>
      <c r="F29" s="363">
        <v>361</v>
      </c>
      <c r="G29" s="364">
        <v>154</v>
      </c>
      <c r="H29" s="364" t="s">
        <v>145</v>
      </c>
      <c r="I29" s="365">
        <v>18</v>
      </c>
      <c r="J29" s="372">
        <v>533</v>
      </c>
      <c r="K29" s="386">
        <v>-0.03</v>
      </c>
      <c r="L29" s="386">
        <v>-0.06</v>
      </c>
      <c r="M29" s="387">
        <v>-1.8726591760299671E-3</v>
      </c>
      <c r="N29" s="388">
        <v>0.59299999999999997</v>
      </c>
      <c r="O29" s="388">
        <v>0.54500000000000004</v>
      </c>
    </row>
    <row r="30" spans="2:15">
      <c r="B30" s="392" t="s">
        <v>167</v>
      </c>
      <c r="C30" s="393">
        <v>3965</v>
      </c>
      <c r="D30" s="394">
        <v>4612</v>
      </c>
      <c r="E30" s="393">
        <v>4508</v>
      </c>
      <c r="F30" s="411">
        <v>2850</v>
      </c>
      <c r="G30" s="412">
        <v>1271</v>
      </c>
      <c r="H30" s="412">
        <v>182</v>
      </c>
      <c r="I30" s="413">
        <v>51</v>
      </c>
      <c r="J30" s="367">
        <v>4354</v>
      </c>
      <c r="K30" s="397">
        <v>-3.4000000000000002E-2</v>
      </c>
      <c r="L30" s="397">
        <v>-7.0000000000000007E-2</v>
      </c>
      <c r="M30" s="398">
        <v>9.8108448928120984E-2</v>
      </c>
      <c r="N30" s="399">
        <v>0.58899999999999997</v>
      </c>
      <c r="O30" s="399">
        <v>0.55400000000000005</v>
      </c>
    </row>
    <row r="31" spans="2:15">
      <c r="B31" s="360" t="s">
        <v>168</v>
      </c>
      <c r="C31" s="361">
        <v>979</v>
      </c>
      <c r="D31" s="362">
        <v>1103</v>
      </c>
      <c r="E31" s="361">
        <v>1207</v>
      </c>
      <c r="F31" s="408">
        <v>228</v>
      </c>
      <c r="G31" s="409">
        <v>110</v>
      </c>
      <c r="H31" s="409">
        <v>307</v>
      </c>
      <c r="I31" s="410">
        <v>589</v>
      </c>
      <c r="J31" s="366">
        <v>1233</v>
      </c>
      <c r="K31" s="383">
        <v>0.02</v>
      </c>
      <c r="L31" s="383">
        <v>-0.01</v>
      </c>
      <c r="M31" s="384">
        <v>0.25944841675178765</v>
      </c>
      <c r="N31" s="385">
        <v>3.0000000000000001E-3</v>
      </c>
      <c r="O31" s="385">
        <v>6.0000000000000001E-3</v>
      </c>
    </row>
    <row r="32" spans="2:15">
      <c r="B32" s="360" t="s">
        <v>169</v>
      </c>
      <c r="C32" s="361">
        <v>56</v>
      </c>
      <c r="D32" s="368">
        <v>75</v>
      </c>
      <c r="E32" s="361">
        <v>89</v>
      </c>
      <c r="F32" s="408">
        <v>58</v>
      </c>
      <c r="G32" s="409">
        <v>8</v>
      </c>
      <c r="H32" s="409">
        <v>2</v>
      </c>
      <c r="I32" s="410">
        <v>21</v>
      </c>
      <c r="J32" s="366">
        <v>89</v>
      </c>
      <c r="K32" s="383">
        <v>0</v>
      </c>
      <c r="L32" s="383">
        <v>-0.02</v>
      </c>
      <c r="M32" s="384">
        <v>0.58928571428571419</v>
      </c>
      <c r="N32" s="385">
        <v>0.13500000000000001</v>
      </c>
      <c r="O32" s="385">
        <v>0.152</v>
      </c>
    </row>
    <row r="33" spans="1:15">
      <c r="B33" s="378" t="s">
        <v>170</v>
      </c>
      <c r="C33" s="400">
        <v>1036</v>
      </c>
      <c r="D33" s="401">
        <v>1178</v>
      </c>
      <c r="E33" s="400">
        <v>1296</v>
      </c>
      <c r="F33" s="411">
        <v>286</v>
      </c>
      <c r="G33" s="412">
        <v>117</v>
      </c>
      <c r="H33" s="412">
        <v>309</v>
      </c>
      <c r="I33" s="413">
        <v>610</v>
      </c>
      <c r="J33" s="379">
        <v>1322</v>
      </c>
      <c r="K33" s="402">
        <v>0.02</v>
      </c>
      <c r="L33" s="402">
        <v>-0.01</v>
      </c>
      <c r="M33" s="403">
        <v>0.27606177606177607</v>
      </c>
      <c r="N33" s="404">
        <v>1.2E-2</v>
      </c>
      <c r="O33" s="404">
        <v>1.6E-2</v>
      </c>
    </row>
    <row r="34" spans="1:15" ht="16" thickBot="1">
      <c r="B34" s="299" t="s">
        <v>171</v>
      </c>
      <c r="C34" s="301">
        <v>11400</v>
      </c>
      <c r="D34" s="303">
        <v>12831</v>
      </c>
      <c r="E34" s="301">
        <v>12659</v>
      </c>
      <c r="F34" s="304">
        <v>6358</v>
      </c>
      <c r="G34" s="305">
        <v>3247</v>
      </c>
      <c r="H34" s="305">
        <v>934</v>
      </c>
      <c r="I34" s="306">
        <v>1538</v>
      </c>
      <c r="J34" s="308">
        <v>12076</v>
      </c>
      <c r="K34" s="389">
        <v>-4.5999999999999999E-2</v>
      </c>
      <c r="L34" s="389">
        <v>-8.5999999999999993E-2</v>
      </c>
      <c r="M34" s="390">
        <v>5.9298245614035183E-2</v>
      </c>
      <c r="N34" s="391">
        <v>0.31900000000000001</v>
      </c>
      <c r="O34" s="391">
        <v>0.30199999999999999</v>
      </c>
    </row>
    <row r="36" spans="1:15">
      <c r="O36" s="493" t="s">
        <v>172</v>
      </c>
    </row>
    <row r="40" spans="1:15">
      <c r="A40" s="436" t="s">
        <v>102</v>
      </c>
      <c r="B40" s="436"/>
    </row>
    <row r="41" spans="1:15" ht="16" thickBot="1"/>
    <row r="42" spans="1:15" ht="16.5" customHeight="1" thickBot="1">
      <c r="B42" s="666" t="s">
        <v>104</v>
      </c>
      <c r="C42" s="665">
        <v>2021</v>
      </c>
      <c r="D42" s="667">
        <v>2022</v>
      </c>
      <c r="E42" s="668"/>
      <c r="F42" s="668"/>
      <c r="G42" s="668"/>
      <c r="H42" s="668"/>
      <c r="I42" s="669"/>
    </row>
    <row r="43" spans="1:15" ht="39">
      <c r="B43" s="666"/>
      <c r="C43" s="665"/>
      <c r="D43" s="363" t="s">
        <v>135</v>
      </c>
      <c r="E43" s="364" t="s">
        <v>136</v>
      </c>
      <c r="F43" s="364" t="s">
        <v>137</v>
      </c>
      <c r="G43" s="365" t="s">
        <v>49</v>
      </c>
      <c r="H43" s="498" t="s">
        <v>138</v>
      </c>
      <c r="I43" s="499" t="s">
        <v>139</v>
      </c>
    </row>
    <row r="44" spans="1:15">
      <c r="B44" s="626" t="s">
        <v>141</v>
      </c>
      <c r="C44" s="357">
        <v>1001</v>
      </c>
      <c r="D44" s="405">
        <v>355</v>
      </c>
      <c r="E44" s="406">
        <v>399</v>
      </c>
      <c r="F44" s="406">
        <v>11</v>
      </c>
      <c r="G44" s="407">
        <v>161</v>
      </c>
      <c r="H44" s="495">
        <v>926</v>
      </c>
      <c r="I44" s="500">
        <v>-7.0000000000000007E-2</v>
      </c>
    </row>
    <row r="45" spans="1:15">
      <c r="B45" s="627" t="s">
        <v>142</v>
      </c>
      <c r="C45" s="361">
        <v>1014</v>
      </c>
      <c r="D45" s="408">
        <v>270</v>
      </c>
      <c r="E45" s="409">
        <v>371</v>
      </c>
      <c r="F45" s="409">
        <v>9</v>
      </c>
      <c r="G45" s="410">
        <v>314</v>
      </c>
      <c r="H45" s="495">
        <v>964</v>
      </c>
      <c r="I45" s="500">
        <v>-0.05</v>
      </c>
    </row>
    <row r="46" spans="1:15">
      <c r="B46" s="628" t="s">
        <v>173</v>
      </c>
      <c r="C46" s="494">
        <v>1867</v>
      </c>
      <c r="D46" s="408">
        <v>1191</v>
      </c>
      <c r="E46" s="409">
        <v>425</v>
      </c>
      <c r="F46" s="409">
        <v>7</v>
      </c>
      <c r="G46" s="410">
        <v>189</v>
      </c>
      <c r="H46" s="495">
        <v>1812</v>
      </c>
      <c r="I46" s="500">
        <v>-0.03</v>
      </c>
    </row>
    <row r="47" spans="1:15">
      <c r="B47" s="628" t="s">
        <v>174</v>
      </c>
      <c r="C47" s="494">
        <v>1153</v>
      </c>
      <c r="D47" s="408">
        <v>574</v>
      </c>
      <c r="E47" s="409">
        <v>184</v>
      </c>
      <c r="F47" s="409">
        <v>89</v>
      </c>
      <c r="G47" s="410">
        <v>153</v>
      </c>
      <c r="H47" s="496">
        <v>1000</v>
      </c>
      <c r="I47" s="500">
        <v>-0.13</v>
      </c>
    </row>
    <row r="48" spans="1:15">
      <c r="B48" s="628" t="s">
        <v>175</v>
      </c>
      <c r="C48" s="494">
        <v>848</v>
      </c>
      <c r="D48" s="408">
        <v>559</v>
      </c>
      <c r="E48" s="409">
        <v>185</v>
      </c>
      <c r="F48" s="409">
        <v>31</v>
      </c>
      <c r="G48" s="410">
        <v>3</v>
      </c>
      <c r="H48" s="496">
        <v>778</v>
      </c>
      <c r="I48" s="500">
        <v>-8.3000000000000004E-2</v>
      </c>
    </row>
    <row r="49" spans="2:9">
      <c r="B49" s="628" t="s">
        <v>160</v>
      </c>
      <c r="C49" s="494">
        <v>970</v>
      </c>
      <c r="D49" s="408">
        <v>273</v>
      </c>
      <c r="E49" s="409">
        <v>295</v>
      </c>
      <c r="F49" s="409">
        <v>296</v>
      </c>
      <c r="G49" s="410">
        <v>58</v>
      </c>
      <c r="H49" s="496">
        <v>921</v>
      </c>
      <c r="I49" s="500">
        <v>-5.0999999999999997E-2</v>
      </c>
    </row>
    <row r="50" spans="2:9">
      <c r="B50" s="628" t="s">
        <v>161</v>
      </c>
      <c r="C50" s="494">
        <v>2084</v>
      </c>
      <c r="D50" s="408">
        <v>1310</v>
      </c>
      <c r="E50" s="409">
        <v>599</v>
      </c>
      <c r="F50" s="409">
        <v>92</v>
      </c>
      <c r="G50" s="410">
        <v>26</v>
      </c>
      <c r="H50" s="496">
        <v>2026</v>
      </c>
      <c r="I50" s="500">
        <v>-2.76E-2</v>
      </c>
    </row>
    <row r="51" spans="2:9">
      <c r="B51" s="628" t="s">
        <v>162</v>
      </c>
      <c r="C51" s="494">
        <v>1873</v>
      </c>
      <c r="D51" s="408">
        <v>1180</v>
      </c>
      <c r="E51" s="409">
        <v>518</v>
      </c>
      <c r="F51" s="409">
        <v>90</v>
      </c>
      <c r="G51" s="410">
        <v>7</v>
      </c>
      <c r="H51" s="496">
        <v>1795</v>
      </c>
      <c r="I51" s="500">
        <v>-4.1300000000000003E-2</v>
      </c>
    </row>
    <row r="52" spans="2:9">
      <c r="B52" s="628" t="s">
        <v>176</v>
      </c>
      <c r="C52" s="494">
        <v>552</v>
      </c>
      <c r="D52" s="408">
        <v>361</v>
      </c>
      <c r="E52" s="409">
        <v>154</v>
      </c>
      <c r="F52" s="409" t="s">
        <v>145</v>
      </c>
      <c r="G52" s="410">
        <v>18</v>
      </c>
      <c r="H52" s="496">
        <v>533</v>
      </c>
      <c r="I52" s="500">
        <v>-0.03</v>
      </c>
    </row>
    <row r="53" spans="2:9">
      <c r="B53" s="628" t="s">
        <v>177</v>
      </c>
      <c r="C53" s="494">
        <v>1207</v>
      </c>
      <c r="D53" s="408">
        <v>228</v>
      </c>
      <c r="E53" s="409">
        <v>110</v>
      </c>
      <c r="F53" s="409">
        <v>307</v>
      </c>
      <c r="G53" s="410">
        <v>589</v>
      </c>
      <c r="H53" s="496">
        <v>1233</v>
      </c>
      <c r="I53" s="500">
        <v>0.02</v>
      </c>
    </row>
    <row r="54" spans="2:9">
      <c r="B54" s="628" t="s">
        <v>178</v>
      </c>
      <c r="C54" s="494">
        <v>89</v>
      </c>
      <c r="D54" s="408">
        <v>58</v>
      </c>
      <c r="E54" s="409">
        <v>8</v>
      </c>
      <c r="F54" s="409">
        <v>2</v>
      </c>
      <c r="G54" s="410">
        <v>21</v>
      </c>
      <c r="H54" s="496">
        <v>89</v>
      </c>
      <c r="I54" s="500">
        <v>0</v>
      </c>
    </row>
    <row r="55" spans="2:9" ht="16" thickBot="1">
      <c r="B55" s="629" t="s">
        <v>138</v>
      </c>
      <c r="C55" s="303">
        <v>12659</v>
      </c>
      <c r="D55" s="304">
        <v>6358</v>
      </c>
      <c r="E55" s="305">
        <v>3247</v>
      </c>
      <c r="F55" s="305">
        <v>934</v>
      </c>
      <c r="G55" s="306">
        <v>1538</v>
      </c>
      <c r="H55" s="497">
        <v>12076</v>
      </c>
      <c r="I55" s="501">
        <v>-4.5999999999999999E-2</v>
      </c>
    </row>
    <row r="56" spans="2:9">
      <c r="I56" s="493" t="s">
        <v>172</v>
      </c>
    </row>
  </sheetData>
  <mergeCells count="8">
    <mergeCell ref="M3:M4"/>
    <mergeCell ref="N3:N4"/>
    <mergeCell ref="O3:O4"/>
    <mergeCell ref="C42:C43"/>
    <mergeCell ref="B42:B43"/>
    <mergeCell ref="D42:I42"/>
    <mergeCell ref="F3:J3"/>
    <mergeCell ref="K3:L3"/>
  </mergeCells>
  <conditionalFormatting sqref="I44:I55">
    <cfRule type="iconSet" priority="18">
      <iconSet iconSet="4Arrows">
        <cfvo type="percent" val="0"/>
        <cfvo type="num" val="-0.05"/>
        <cfvo type="num" val="0"/>
        <cfvo type="num" val="0.01"/>
      </iconSet>
    </cfRule>
  </conditionalFormatting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E9B85DBA9A2A49AEBE21AC629BADE4" ma:contentTypeVersion="14" ma:contentTypeDescription="Crée un document." ma:contentTypeScope="" ma:versionID="a6d4ef9dd1683f8c14103ae5ee4ebc28">
  <xsd:schema xmlns:xsd="http://www.w3.org/2001/XMLSchema" xmlns:xs="http://www.w3.org/2001/XMLSchema" xmlns:p="http://schemas.microsoft.com/office/2006/metadata/properties" xmlns:ns2="c0750eb2-0aa0-4ad6-bea6-e054bb082e10" xmlns:ns3="8c72ecdc-cd52-48d5-86b5-6452e409dcc9" targetNamespace="http://schemas.microsoft.com/office/2006/metadata/properties" ma:root="true" ma:fieldsID="290c603bc2ecb8eafe225da6e5704b15" ns2:_="" ns3:_="">
    <xsd:import namespace="c0750eb2-0aa0-4ad6-bea6-e054bb082e10"/>
    <xsd:import namespace="8c72ecdc-cd52-48d5-86b5-6452e409dcc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50eb2-0aa0-4ad6-bea6-e054bb082e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Balises d’images" ma:readOnly="false" ma:fieldId="{5cf76f15-5ced-4ddc-b409-7134ff3c332f}" ma:taxonomyMulti="true" ma:sspId="c9357fb1-496c-4e5b-a01a-d71a3ab92b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72ecdc-cd52-48d5-86b5-6452e409dcc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e43493ae-2f6c-4688-b9b7-adb2500fca0f}" ma:internalName="TaxCatchAll" ma:showField="CatchAllData" ma:web="8c72ecdc-cd52-48d5-86b5-6452e409dc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c72ecdc-cd52-48d5-86b5-6452e409dcc9" xsi:nil="true"/>
    <lcf76f155ced4ddcb4097134ff3c332f xmlns="c0750eb2-0aa0-4ad6-bea6-e054bb082e1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7882BEE-51BA-49E4-9FA8-1275353413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50eb2-0aa0-4ad6-bea6-e054bb082e10"/>
    <ds:schemaRef ds:uri="8c72ecdc-cd52-48d5-86b5-6452e409dc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8B043E-10A5-4559-B681-9FC511112360}">
  <ds:schemaRefs>
    <ds:schemaRef ds:uri="http://schemas.microsoft.com/office/2006/metadata/properties"/>
    <ds:schemaRef ds:uri="http://schemas.microsoft.com/office/infopath/2007/PartnerControls"/>
    <ds:schemaRef ds:uri="8c72ecdc-cd52-48d5-86b5-6452e409dcc9"/>
    <ds:schemaRef ds:uri="c0750eb2-0aa0-4ad6-bea6-e054bb082e10"/>
  </ds:schemaRefs>
</ds:datastoreItem>
</file>

<file path=customXml/itemProps3.xml><?xml version="1.0" encoding="utf-8"?>
<ds:datastoreItem xmlns:ds="http://schemas.openxmlformats.org/officeDocument/2006/customXml" ds:itemID="{04EAEDB3-D093-4E54-B72E-6A5E233C051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27</vt:i4>
      </vt:variant>
      <vt:variant>
        <vt:lpstr>Plages nommées</vt:lpstr>
      </vt:variant>
      <vt:variant>
        <vt:i4>5</vt:i4>
      </vt:variant>
    </vt:vector>
  </HeadingPairs>
  <TitlesOfParts>
    <vt:vector size="32" baseType="lpstr">
      <vt:lpstr>INDEX</vt:lpstr>
      <vt:lpstr>Marché 1-1 GLOBAL</vt:lpstr>
      <vt:lpstr>Marché Inflation</vt:lpstr>
      <vt:lpstr>Marché circuits</vt:lpstr>
      <vt:lpstr>Marché produits 1-4</vt:lpstr>
      <vt:lpstr>Marché Evolution offre</vt:lpstr>
      <vt:lpstr>Marché 1-2 circuits tab</vt:lpstr>
      <vt:lpstr>Marché 1-3 circuits répart</vt:lpstr>
      <vt:lpstr>Marché 1-4 Circuits-Produits</vt:lpstr>
      <vt:lpstr>Marché imports - Export 1-7</vt:lpstr>
      <vt:lpstr>Production 2-1 KPI</vt:lpstr>
      <vt:lpstr>Production 2-3 Evolution</vt:lpstr>
      <vt:lpstr>Production 2-4 synthèse PV</vt:lpstr>
      <vt:lpstr>Production 2-5 synthèse PA</vt:lpstr>
      <vt:lpstr>Production 2-8 Régions</vt:lpstr>
      <vt:lpstr>Production 2-9 Evol % SAU</vt:lpstr>
      <vt:lpstr>Production 2-9 Palmares dept</vt:lpstr>
      <vt:lpstr>Production Carte 2-10</vt:lpstr>
      <vt:lpstr>Internat. 3-1 fermes bio</vt:lpstr>
      <vt:lpstr>Internat. 3-2 surfaces</vt:lpstr>
      <vt:lpstr>Internat. 3-3 surfaces et part </vt:lpstr>
      <vt:lpstr>Internat. 3-4 Evol surfaces UE</vt:lpstr>
      <vt:lpstr>Internat. 3-5 Marché et part</vt:lpstr>
      <vt:lpstr>Internat. 3-6 Marchés évol</vt:lpstr>
      <vt:lpstr>Internat. 3-7 Marchés parts</vt:lpstr>
      <vt:lpstr>Viti_4-1_circuits</vt:lpstr>
      <vt:lpstr>Viti_4-2_carte</vt:lpstr>
      <vt:lpstr>NielsenIQ_Data</vt:lpstr>
      <vt:lpstr>NielsenIQ_isight</vt:lpstr>
      <vt:lpstr>INDEX!Zone_d_impression</vt:lpstr>
      <vt:lpstr>'Marché 1-2 circuits tab'!Zone_d_impression</vt:lpstr>
      <vt:lpstr>'Marché Evolution offre'!Zone_d_impression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Dorian FLECHET</dc:creator>
  <cp:keywords/>
  <dc:description/>
  <cp:lastModifiedBy>Dorian FLECHET</cp:lastModifiedBy>
  <cp:revision/>
  <dcterms:created xsi:type="dcterms:W3CDTF">2022-05-25T09:17:41Z</dcterms:created>
  <dcterms:modified xsi:type="dcterms:W3CDTF">2023-06-01T06:53:19Z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0x0101006AE9B85DBA9A2A49AEBE21AC629BADE4</vt:lpwstr>
  </property>
  <property fmtid="{D5CDD505-2E9C-101B-9397-08002B2CF9AE}" pid="3" name="MediaServiceImageTags">
    <vt:lpwstr/>
  </property>
</Properties>
</file>